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95" windowHeight="10155" tabRatio="883" firstSheet="5" activeTab="5"/>
  </bookViews>
  <sheets>
    <sheet name="Hidden Datasheet Template" sheetId="1" state="veryHidden" r:id="rId1"/>
    <sheet name="Hidden Variety List Template" sheetId="2" state="veryHidden" r:id="rId2"/>
    <sheet name="Sheet3" sheetId="3" state="veryHidden" r:id="rId3"/>
    <sheet name="11UCD12.Analysis (5)" sheetId="4" state="veryHidden" r:id="rId4"/>
    <sheet name="Sheet2" sheetId="5" state="veryHidden" r:id="rId5"/>
    <sheet name="2017 UCD" sheetId="6" r:id="rId6"/>
  </sheets>
  <definedNames>
    <definedName name="dm_averages" localSheetId="0">'Hidden Datasheet Template'!#REF!</definedName>
    <definedName name="dm_averages">#REF!</definedName>
    <definedName name="dm_criteria" localSheetId="0">'Hidden Datasheet Template'!#REF!</definedName>
    <definedName name="dm_criteria">#REF!</definedName>
    <definedName name="dm_table" localSheetId="0">'Hidden Datasheet Template'!#REF!</definedName>
    <definedName name="dm_table">#REF!</definedName>
    <definedName name="_xlnm.Print_Area" localSheetId="0">'Hidden Datasheet Template'!$R:$X</definedName>
  </definedNames>
  <calcPr fullCalcOnLoad="1"/>
</workbook>
</file>

<file path=xl/sharedStrings.xml><?xml version="1.0" encoding="utf-8"?>
<sst xmlns="http://schemas.openxmlformats.org/spreadsheetml/2006/main" count="871" uniqueCount="244">
  <si>
    <t>Plot Width</t>
  </si>
  <si>
    <t>feet</t>
  </si>
  <si>
    <t>PLOT  YIELDS, SWW, SDW FOR EACH CUT</t>
  </si>
  <si>
    <t>Stand Counts</t>
  </si>
  <si>
    <t>% Cover</t>
  </si>
  <si>
    <t>Extra 1</t>
  </si>
  <si>
    <t>Extra 2</t>
  </si>
  <si>
    <t>Extra 3</t>
  </si>
  <si>
    <t>Extra 4</t>
  </si>
  <si>
    <t>CUT 1</t>
  </si>
  <si>
    <t>date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</si>
  <si>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</si>
  <si>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</si>
  <si>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</si>
  <si>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</si>
  <si>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</si>
  <si>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</si>
  <si>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</si>
  <si>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</si>
  <si>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CUT 10</t>
  </si>
  <si>
    <t>CUT 11</t>
  </si>
  <si>
    <t>CUT 12</t>
  </si>
  <si>
    <t>BEGIN</t>
  </si>
  <si>
    <t>END</t>
  </si>
  <si>
    <t>Rep</t>
  </si>
  <si>
    <t>Plot</t>
  </si>
  <si>
    <t>lbs/plot</t>
  </si>
  <si>
    <t>SWW</t>
  </si>
  <si>
    <t>SDW</t>
  </si>
  <si>
    <t>#1</t>
  </si>
  <si>
    <t>#2</t>
  </si>
  <si>
    <t>Spring</t>
  </si>
  <si>
    <t>Fall</t>
  </si>
  <si>
    <t>Variety</t>
  </si>
  <si>
    <t>Name</t>
  </si>
  <si>
    <t>FD</t>
  </si>
  <si>
    <t>Exp</t>
  </si>
  <si>
    <t>Ref</t>
  </si>
  <si>
    <t>Override DM%</t>
  </si>
  <si>
    <t>Header</t>
  </si>
  <si>
    <t>Footer</t>
  </si>
  <si>
    <t>Trial Title Goes Here</t>
  </si>
  <si>
    <t>Planted mm/dd/yyyy</t>
  </si>
  <si>
    <t>Variety List</t>
  </si>
  <si>
    <t>Notes</t>
  </si>
  <si>
    <t>Experimental Varieties</t>
  </si>
  <si>
    <t>Fall Dormancy</t>
  </si>
  <si>
    <t>Reference Varieties</t>
  </si>
  <si>
    <r>
      <t xml:space="preserve">* Only </t>
    </r>
    <r>
      <rPr>
        <b/>
        <sz val="9"/>
        <rFont val="Arial"/>
        <family val="2"/>
      </rPr>
      <t>one reference variety</t>
    </r>
    <r>
      <rPr>
        <sz val="9"/>
        <rFont val="Arial"/>
        <family val="2"/>
      </rPr>
      <t xml:space="preserve"> may be selected at a time</t>
    </r>
  </si>
  <si>
    <r>
      <t>* Analysis will search for and use a worksheet named "</t>
    </r>
    <r>
      <rPr>
        <b/>
        <sz val="9"/>
        <rFont val="Arial"/>
        <family val="2"/>
      </rPr>
      <t>VarietyList</t>
    </r>
    <r>
      <rPr>
        <sz val="9"/>
        <rFont val="Arial"/>
        <family val="2"/>
      </rPr>
      <t>" by default</t>
    </r>
  </si>
  <si>
    <t>Variety ID Number</t>
  </si>
  <si>
    <t>Variety Name</t>
  </si>
  <si>
    <r>
      <t>* Experimental varieties (</t>
    </r>
    <r>
      <rPr>
        <b/>
        <sz val="9"/>
        <rFont val="Arial"/>
        <family val="2"/>
      </rPr>
      <t>Exp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")</t>
    </r>
  </si>
  <si>
    <r>
      <t>* Reference varieties (</t>
    </r>
    <r>
      <rPr>
        <b/>
        <sz val="9"/>
        <rFont val="Arial"/>
        <family val="2"/>
      </rPr>
      <t>Ref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R</t>
    </r>
    <r>
      <rPr>
        <sz val="9"/>
        <rFont val="Arial"/>
        <family val="2"/>
      </rPr>
      <t>")</t>
    </r>
  </si>
  <si>
    <t>Plot
Length
Override</t>
  </si>
  <si>
    <t>Var</t>
  </si>
  <si>
    <t>Default
Plot
Length</t>
  </si>
  <si>
    <t>Anova: Two-Factor Without Replication</t>
  </si>
  <si>
    <t>SUMMARY</t>
  </si>
  <si>
    <t>Count</t>
  </si>
  <si>
    <t>Sum</t>
  </si>
  <si>
    <t>Average</t>
  </si>
  <si>
    <t>Variance</t>
  </si>
  <si>
    <t>Row 1</t>
  </si>
  <si>
    <t>Row 2</t>
  </si>
  <si>
    <t>Column 1</t>
  </si>
  <si>
    <t>Column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</si>
  <si>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</si>
  <si>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</si>
  <si>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</si>
  <si>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</si>
  <si>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</si>
  <si>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</si>
  <si>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</si>
  <si>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</si>
  <si>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</si>
  <si>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</si>
  <si>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</si>
  <si>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</si>
  <si>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CUT 1 ANALYSIS</t>
  </si>
  <si>
    <t>CUT TOTALS ANALYSIS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</si>
  <si>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</si>
  <si>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</si>
  <si>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</si>
  <si>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</si>
  <si>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</si>
  <si>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</si>
  <si>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</si>
  <si>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</si>
  <si>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</si>
  <si>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</si>
  <si>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</si>
  <si>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</si>
  <si>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</si>
  <si>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</si>
  <si>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</si>
  <si>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</si>
  <si>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</si>
  <si>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</si>
  <si>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Row 21</t>
  </si>
  <si>
    <t>Row 22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</si>
  <si>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</si>
  <si>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</si>
  <si>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</si>
  <si>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</si>
  <si>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</si>
  <si>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</si>
  <si>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</si>
  <si>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</si>
  <si>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Row 31</t>
  </si>
  <si>
    <t>Row 32</t>
  </si>
  <si>
    <t>Column 3</t>
  </si>
  <si>
    <t>Column 4</t>
  </si>
  <si>
    <t>Row 33</t>
  </si>
  <si>
    <t>Row 34</t>
  </si>
  <si>
    <t>Row 35</t>
  </si>
  <si>
    <t>Row 36</t>
  </si>
  <si>
    <t>Cuf 101</t>
  </si>
  <si>
    <t>HybriForce-2600</t>
  </si>
  <si>
    <t>DS611</t>
  </si>
  <si>
    <t>DS815</t>
  </si>
  <si>
    <t>DS107444</t>
  </si>
  <si>
    <t> WL 440HQ</t>
  </si>
  <si>
    <t> WL 454HQ.RR</t>
  </si>
  <si>
    <t> Tango</t>
  </si>
  <si>
    <t> Pacifico</t>
  </si>
  <si>
    <t> 4R200</t>
  </si>
  <si>
    <t> 6R100</t>
  </si>
  <si>
    <t> 8R100</t>
  </si>
  <si>
    <t>La Jolla</t>
  </si>
  <si>
    <t>Catalina</t>
  </si>
  <si>
    <t>Saltana</t>
  </si>
  <si>
    <t>Westar</t>
  </si>
  <si>
    <t xml:space="preserve">AmeriStand 803T </t>
  </si>
  <si>
    <t>AmeriStand 803T -EM09</t>
  </si>
  <si>
    <t>Arriba II</t>
  </si>
  <si>
    <t>GrandSlam</t>
  </si>
  <si>
    <t>Gunner</t>
  </si>
  <si>
    <t>FGI R47OK215</t>
  </si>
  <si>
    <t>FGI R56Bx214</t>
  </si>
  <si>
    <t>FGI R57K138</t>
  </si>
  <si>
    <t>FGI R57K337</t>
  </si>
  <si>
    <t>FGI R57W213</t>
  </si>
  <si>
    <t xml:space="preserve">FGI R65BD279 </t>
  </si>
  <si>
    <t xml:space="preserve">FGI R66Bx311 </t>
  </si>
  <si>
    <t xml:space="preserve">FGI R96Bx308 </t>
  </si>
  <si>
    <t>DKA65-10RR</t>
  </si>
  <si>
    <t>6610N</t>
  </si>
  <si>
    <t>Revolt (RR)</t>
  </si>
  <si>
    <t xml:space="preserve">Integra 8600 </t>
  </si>
  <si>
    <t xml:space="preserve">Integra 8800 </t>
  </si>
  <si>
    <t>UC-411</t>
  </si>
  <si>
    <t>UC-413</t>
  </si>
  <si>
    <t>UC-412</t>
  </si>
  <si>
    <t>UC-409</t>
  </si>
  <si>
    <t>UC-414</t>
  </si>
  <si>
    <t>UC-410</t>
  </si>
  <si>
    <t>UC-415</t>
  </si>
  <si>
    <t>SW 900</t>
  </si>
  <si>
    <t>SW 910</t>
  </si>
  <si>
    <t>SW 920</t>
  </si>
  <si>
    <t>SW 9106</t>
  </si>
  <si>
    <t>SW 9107</t>
  </si>
  <si>
    <t>SW 8105</t>
  </si>
  <si>
    <t>6 </t>
  </si>
  <si>
    <t>4 </t>
  </si>
  <si>
    <t>8.5 </t>
  </si>
  <si>
    <t>ND</t>
  </si>
  <si>
    <t>Trial seeded at 25 lb/acre viable seed on Yolo clay loam soil at the Univ. of California Agronomy Farm, Davis, CA.</t>
  </si>
  <si>
    <t>Entries followed by the same letter are not significantly different at the 10% probability level according to Fishers (protected) LSD.</t>
  </si>
  <si>
    <t>FD = Fall Dormancy reported by seed companies.</t>
  </si>
  <si>
    <t>Note: Single year data should not be used to evaluate alfalfa varieties or choose alfalfa cultivars</t>
  </si>
  <si>
    <t>TOTAL</t>
  </si>
  <si>
    <t>CUT 2 ANALYSIS</t>
  </si>
  <si>
    <t>2014 Yields, UC Davis Alfalfa Cultivar Trial (Trial planted Nov. 2, 2011)</t>
  </si>
  <si>
    <t>Cut 1</t>
  </si>
  <si>
    <t>YEAR</t>
  </si>
  <si>
    <t>Dry t/a</t>
  </si>
  <si>
    <t>% of</t>
  </si>
  <si>
    <t>MEAN</t>
  </si>
  <si>
    <t>CV</t>
  </si>
  <si>
    <t>LSD (0.1)</t>
  </si>
  <si>
    <t>NS</t>
  </si>
  <si>
    <t>CUF 101</t>
  </si>
  <si>
    <t>Released Varieties</t>
  </si>
  <si>
    <t>Cut 2</t>
  </si>
  <si>
    <t>Cut 3</t>
  </si>
  <si>
    <t>Cut 4</t>
  </si>
  <si>
    <t>Cut 5</t>
  </si>
  <si>
    <t>AmeriStand 803T (Opt-Gold+)</t>
  </si>
  <si>
    <t>Pacifico</t>
  </si>
  <si>
    <t>Camas</t>
  </si>
  <si>
    <t>Integra 8420</t>
  </si>
  <si>
    <t>Integra 8600</t>
  </si>
  <si>
    <t>Integra 8800</t>
  </si>
  <si>
    <t>ICON</t>
  </si>
  <si>
    <t>SW 6334</t>
  </si>
  <si>
    <t>SW8421‐S</t>
  </si>
  <si>
    <t>SW9215</t>
  </si>
  <si>
    <t>SW 8208</t>
  </si>
  <si>
    <t>SW 8357</t>
  </si>
  <si>
    <t>CW096043</t>
  </si>
  <si>
    <t>CW058071</t>
  </si>
  <si>
    <t>DG9212</t>
  </si>
  <si>
    <t>UC 2671</t>
  </si>
  <si>
    <t>UC2693</t>
  </si>
  <si>
    <t>UC Impalo</t>
  </si>
  <si>
    <t>UC 410</t>
  </si>
  <si>
    <t>UC415</t>
  </si>
  <si>
    <t>NuMex Bill Melton</t>
  </si>
  <si>
    <t>AmeriStand 803T</t>
  </si>
  <si>
    <t>4R200</t>
  </si>
  <si>
    <t>6R200</t>
  </si>
  <si>
    <t>8R100</t>
  </si>
  <si>
    <t>9R100</t>
  </si>
  <si>
    <t>Integra 8444 RR</t>
  </si>
  <si>
    <t>SW 8421‐RRS</t>
  </si>
  <si>
    <t>SW 9215‐RRS</t>
  </si>
  <si>
    <t>R88T829</t>
  </si>
  <si>
    <t>R99T939</t>
  </si>
  <si>
    <t>R89M935</t>
  </si>
  <si>
    <t>AmeriStand 715NT RR</t>
  </si>
  <si>
    <t>Desert Sun 8.10 RR</t>
  </si>
  <si>
    <t>CUT 3 ANALYSIS</t>
  </si>
  <si>
    <t>CUT 4 ANALYSIS</t>
  </si>
  <si>
    <t>CUT 5 ANALYSIS</t>
  </si>
  <si>
    <t>CUT 6 ANALYSIS</t>
  </si>
  <si>
    <t>Artesian Sunrise</t>
  </si>
  <si>
    <t>2017 Yields, UC Davis Alfalfa Cultivar Trial (Trial planted Sept. 30, 2014)</t>
  </si>
  <si>
    <t>UC Davis Alfalfa Variety Trail 2017</t>
  </si>
  <si>
    <t>Plot Area</t>
  </si>
  <si>
    <t>sq. feet</t>
  </si>
  <si>
    <t>Dry
Matter</t>
  </si>
  <si>
    <t>%</t>
  </si>
  <si>
    <t>Yield</t>
  </si>
  <si>
    <t>tons/acre</t>
  </si>
  <si>
    <t>Mean</t>
  </si>
  <si>
    <t>Standard Deviation</t>
  </si>
  <si>
    <t>Maximum</t>
  </si>
  <si>
    <t>Minimum</t>
  </si>
  <si>
    <t>GRAY = mean, RED = override</t>
  </si>
  <si>
    <t>CUT 7 ANALYSIS</t>
  </si>
  <si>
    <t>Cut 6</t>
  </si>
  <si>
    <t>Cut 7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</si>
</sst>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##0;###0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.5"/>
      <name val="MS Sans Serif"/>
      <family val="2"/>
    </font>
    <font>
      <b/>
      <sz val="13.5"/>
      <name val="MS Sans Serif"/>
      <family val="2"/>
    </font>
    <font>
      <b/>
      <sz val="8.5"/>
      <name val="MS Sans Serif"/>
      <family val="2"/>
    </font>
    <font>
      <sz val="13.5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8"/>
      <name val="Arial"/>
      <family val="2"/>
    </font>
    <font>
      <b/>
      <sz val="9"/>
      <color indexed="10"/>
      <name val="MS Sans Serif"/>
      <family val="2"/>
    </font>
    <font>
      <b/>
      <sz val="10"/>
      <name val="Arial"/>
      <family val="2"/>
    </font>
    <font>
      <sz val="9"/>
      <color indexed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9"/>
      <color indexed="43"/>
      <name val="MS Sans Serif"/>
      <family val="2"/>
    </font>
    <font>
      <sz val="9"/>
      <color indexed="43"/>
      <name val="MS Sans Serif"/>
      <family val="2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8.5"/>
      <color indexed="9"/>
      <name val="MS Sans Serif"/>
      <family val="2"/>
    </font>
    <font>
      <b/>
      <sz val="14"/>
      <name val="MS Sans Serif"/>
      <family val="0"/>
    </font>
    <font>
      <sz val="10"/>
      <color indexed="22"/>
      <name val="MS Sans Serif"/>
      <family val="0"/>
    </font>
    <font>
      <b/>
      <sz val="10"/>
      <color indexed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23" fillId="35" borderId="14" xfId="0" applyFont="1" applyFill="1" applyBorder="1" applyAlignment="1" applyProtection="1">
      <alignment/>
      <protection/>
    </xf>
    <xf numFmtId="2" fontId="20" fillId="35" borderId="14" xfId="0" applyNumberFormat="1" applyFont="1" applyFill="1" applyBorder="1" applyAlignment="1" applyProtection="1">
      <alignment/>
      <protection/>
    </xf>
    <xf numFmtId="0" fontId="21" fillId="35" borderId="14" xfId="0" applyFont="1" applyFill="1" applyBorder="1" applyAlignment="1" applyProtection="1">
      <alignment horizontal="center"/>
      <protection/>
    </xf>
    <xf numFmtId="0" fontId="21" fillId="35" borderId="14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2" fontId="20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left" vertical="center"/>
      <protection locked="0"/>
    </xf>
    <xf numFmtId="2" fontId="0" fillId="33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33" borderId="16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1" fillId="36" borderId="17" xfId="0" applyNumberFormat="1" applyFont="1" applyFill="1" applyBorder="1" applyAlignment="1" applyProtection="1">
      <alignment/>
      <protection locked="0"/>
    </xf>
    <xf numFmtId="165" fontId="0" fillId="36" borderId="17" xfId="0" applyNumberFormat="1" applyFill="1" applyBorder="1" applyAlignment="1" applyProtection="1">
      <alignment/>
      <protection locked="0"/>
    </xf>
    <xf numFmtId="166" fontId="29" fillId="37" borderId="18" xfId="0" applyNumberFormat="1" applyFont="1" applyFill="1" applyBorder="1" applyAlignment="1" applyProtection="1">
      <alignment horizontal="center" vertical="center"/>
      <protection locked="0"/>
    </xf>
    <xf numFmtId="168" fontId="29" fillId="37" borderId="18" xfId="0" applyNumberFormat="1" applyFont="1" applyFill="1" applyBorder="1" applyAlignment="1" applyProtection="1">
      <alignment horizontal="center" vertical="center"/>
      <protection locked="0"/>
    </xf>
    <xf numFmtId="164" fontId="29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18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9" fillId="34" borderId="15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164" fontId="0" fillId="34" borderId="15" xfId="0" applyNumberFormat="1" applyFill="1" applyBorder="1" applyAlignment="1" applyProtection="1">
      <alignment/>
      <protection/>
    </xf>
    <xf numFmtId="164" fontId="6" fillId="34" borderId="15" xfId="0" applyNumberFormat="1" applyFont="1" applyFill="1" applyBorder="1" applyAlignment="1" applyProtection="1">
      <alignment/>
      <protection/>
    </xf>
    <xf numFmtId="2" fontId="4" fillId="34" borderId="15" xfId="0" applyNumberFormat="1" applyFont="1" applyFill="1" applyBorder="1" applyAlignment="1" applyProtection="1">
      <alignment/>
      <protection/>
    </xf>
    <xf numFmtId="164" fontId="7" fillId="34" borderId="15" xfId="0" applyNumberFormat="1" applyFont="1" applyFill="1" applyBorder="1" applyAlignment="1" applyProtection="1">
      <alignment/>
      <protection/>
    </xf>
    <xf numFmtId="164" fontId="1" fillId="34" borderId="15" xfId="0" applyNumberFormat="1" applyFont="1" applyFill="1" applyBorder="1" applyAlignment="1" applyProtection="1">
      <alignment vertical="center"/>
      <protection/>
    </xf>
    <xf numFmtId="0" fontId="6" fillId="34" borderId="15" xfId="0" applyNumberFormat="1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164" fontId="6" fillId="35" borderId="0" xfId="0" applyNumberFormat="1" applyFont="1" applyFill="1" applyBorder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horizontal="right" vertical="center"/>
      <protection/>
    </xf>
    <xf numFmtId="164" fontId="6" fillId="35" borderId="0" xfId="0" applyNumberFormat="1" applyFont="1" applyFill="1" applyBorder="1" applyAlignment="1" applyProtection="1">
      <alignment horizontal="left" vertical="center"/>
      <protection/>
    </xf>
    <xf numFmtId="164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10" xfId="0" applyFont="1" applyFill="1" applyBorder="1" applyAlignment="1" applyProtection="1">
      <alignment horizontal="right" vertical="center"/>
      <protection/>
    </xf>
    <xf numFmtId="0" fontId="15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164" fontId="0" fillId="35" borderId="0" xfId="0" applyNumberFormat="1" applyFill="1" applyBorder="1" applyAlignment="1" applyProtection="1">
      <alignment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164" fontId="13" fillId="35" borderId="0" xfId="0" applyNumberFormat="1" applyFont="1" applyFill="1" applyBorder="1" applyAlignment="1" applyProtection="1">
      <alignment horizontal="left" vertical="center" wrapText="1"/>
      <protection/>
    </xf>
    <xf numFmtId="164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right" vertical="center" wrapText="1"/>
      <protection/>
    </xf>
    <xf numFmtId="0" fontId="8" fillId="35" borderId="15" xfId="0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164" fontId="0" fillId="35" borderId="15" xfId="0" applyNumberFormat="1" applyFill="1" applyBorder="1" applyAlignment="1" applyProtection="1">
      <alignment vertical="center"/>
      <protection/>
    </xf>
    <xf numFmtId="164" fontId="6" fillId="35" borderId="15" xfId="0" applyNumberFormat="1" applyFont="1" applyFill="1" applyBorder="1" applyAlignment="1" applyProtection="1">
      <alignment horizontal="right" vertical="center"/>
      <protection/>
    </xf>
    <xf numFmtId="2" fontId="6" fillId="35" borderId="15" xfId="0" applyNumberFormat="1" applyFont="1" applyFill="1" applyBorder="1" applyAlignment="1" applyProtection="1">
      <alignment horizontal="right" vertical="center"/>
      <protection/>
    </xf>
    <xf numFmtId="164" fontId="13" fillId="35" borderId="15" xfId="0" applyNumberFormat="1" applyFont="1" applyFill="1" applyBorder="1" applyAlignment="1" applyProtection="1">
      <alignment horizontal="left" vertical="center" wrapText="1"/>
      <protection/>
    </xf>
    <xf numFmtId="164" fontId="6" fillId="35" borderId="15" xfId="0" applyNumberFormat="1" applyFont="1" applyFill="1" applyBorder="1" applyAlignment="1" applyProtection="1">
      <alignment horizontal="left" vertical="center"/>
      <protection/>
    </xf>
    <xf numFmtId="164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right" vertical="center"/>
      <protection/>
    </xf>
    <xf numFmtId="0" fontId="26" fillId="37" borderId="21" xfId="0" applyFont="1" applyFill="1" applyBorder="1" applyAlignment="1" applyProtection="1">
      <alignment vertical="center"/>
      <protection/>
    </xf>
    <xf numFmtId="0" fontId="27" fillId="37" borderId="22" xfId="0" applyFont="1" applyFill="1" applyBorder="1" applyAlignment="1" applyProtection="1">
      <alignment vertical="center"/>
      <protection/>
    </xf>
    <xf numFmtId="0" fontId="27" fillId="37" borderId="23" xfId="0" applyFont="1" applyFill="1" applyBorder="1" applyAlignment="1" applyProtection="1">
      <alignment vertical="center"/>
      <protection/>
    </xf>
    <xf numFmtId="0" fontId="28" fillId="37" borderId="24" xfId="0" applyFont="1" applyFill="1" applyBorder="1" applyAlignment="1" applyProtection="1">
      <alignment horizontal="center" vertical="center" wrapText="1"/>
      <protection/>
    </xf>
    <xf numFmtId="0" fontId="26" fillId="37" borderId="25" xfId="0" applyFont="1" applyFill="1" applyBorder="1" applyAlignment="1" applyProtection="1">
      <alignment horizontal="center" vertical="center" wrapText="1"/>
      <protection/>
    </xf>
    <xf numFmtId="164" fontId="29" fillId="37" borderId="26" xfId="0" applyNumberFormat="1" applyFont="1" applyFill="1" applyBorder="1" applyAlignment="1" applyProtection="1">
      <alignment horizontal="center" vertical="center"/>
      <protection/>
    </xf>
    <xf numFmtId="2" fontId="29" fillId="37" borderId="26" xfId="0" applyNumberFormat="1" applyFont="1" applyFill="1" applyBorder="1" applyAlignment="1" applyProtection="1">
      <alignment horizontal="center" vertical="center"/>
      <protection/>
    </xf>
    <xf numFmtId="14" fontId="29" fillId="37" borderId="26" xfId="0" applyNumberFormat="1" applyFont="1" applyFill="1" applyBorder="1" applyAlignment="1" applyProtection="1">
      <alignment horizontal="center" vertical="center"/>
      <protection/>
    </xf>
    <xf numFmtId="164" fontId="29" fillId="37" borderId="18" xfId="0" applyNumberFormat="1" applyFont="1" applyFill="1" applyBorder="1" applyAlignment="1" applyProtection="1">
      <alignment horizontal="center" vertical="center"/>
      <protection/>
    </xf>
    <xf numFmtId="164" fontId="29" fillId="37" borderId="25" xfId="0" applyNumberFormat="1" applyFont="1" applyFill="1" applyBorder="1" applyAlignment="1" applyProtection="1">
      <alignment horizontal="center" vertical="center"/>
      <protection/>
    </xf>
    <xf numFmtId="0" fontId="29" fillId="37" borderId="21" xfId="0" applyNumberFormat="1" applyFont="1" applyFill="1" applyBorder="1" applyAlignment="1" applyProtection="1">
      <alignment horizontal="center" vertical="center"/>
      <protection/>
    </xf>
    <xf numFmtId="0" fontId="29" fillId="37" borderId="27" xfId="0" applyNumberFormat="1" applyFont="1" applyFill="1" applyBorder="1" applyAlignment="1" applyProtection="1">
      <alignment horizontal="center" vertical="center"/>
      <protection/>
    </xf>
    <xf numFmtId="0" fontId="29" fillId="37" borderId="22" xfId="0" applyFont="1" applyFill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5" fillId="34" borderId="30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164" fontId="5" fillId="0" borderId="29" xfId="0" applyNumberFormat="1" applyFont="1" applyBorder="1" applyAlignment="1" applyProtection="1">
      <alignment horizontal="center" vertical="center"/>
      <protection/>
    </xf>
    <xf numFmtId="2" fontId="5" fillId="0" borderId="28" xfId="0" applyNumberFormat="1" applyFont="1" applyBorder="1" applyAlignment="1" applyProtection="1">
      <alignment horizontal="center" vertical="center"/>
      <protection/>
    </xf>
    <xf numFmtId="164" fontId="0" fillId="0" borderId="31" xfId="0" applyNumberForma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164" fontId="0" fillId="0" borderId="28" xfId="0" applyNumberFormat="1" applyBorder="1" applyAlignment="1" applyProtection="1">
      <alignment horizontal="center" vertical="center"/>
      <protection/>
    </xf>
    <xf numFmtId="0" fontId="0" fillId="0" borderId="31" xfId="0" applyNumberFormat="1" applyBorder="1" applyAlignment="1" applyProtection="1">
      <alignment horizontal="center" vertical="center"/>
      <protection/>
    </xf>
    <xf numFmtId="0" fontId="0" fillId="0" borderId="30" xfId="0" applyNumberForma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164" fontId="0" fillId="0" borderId="14" xfId="0" applyNumberFormat="1" applyFill="1" applyBorder="1" applyAlignment="1" applyProtection="1">
      <alignment/>
      <protection locked="0"/>
    </xf>
    <xf numFmtId="164" fontId="0" fillId="0" borderId="24" xfId="0" applyNumberFormat="1" applyFill="1" applyBorder="1" applyAlignment="1" applyProtection="1">
      <alignment/>
      <protection locked="0"/>
    </xf>
    <xf numFmtId="2" fontId="0" fillId="0" borderId="14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64" fontId="0" fillId="0" borderId="19" xfId="0" applyNumberFormat="1" applyFill="1" applyBorder="1" applyAlignment="1" applyProtection="1">
      <alignment/>
      <protection locked="0"/>
    </xf>
    <xf numFmtId="0" fontId="0" fillId="0" borderId="33" xfId="0" applyNumberFormat="1" applyFill="1" applyBorder="1" applyAlignment="1" applyProtection="1">
      <alignment/>
      <protection locked="0"/>
    </xf>
    <xf numFmtId="0" fontId="5" fillId="34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64" fontId="5" fillId="0" borderId="35" xfId="0" applyNumberFormat="1" applyFont="1" applyBorder="1" applyAlignment="1" applyProtection="1">
      <alignment horizontal="center" vertical="center"/>
      <protection/>
    </xf>
    <xf numFmtId="164" fontId="5" fillId="0" borderId="36" xfId="0" applyNumberFormat="1" applyFont="1" applyBorder="1" applyAlignment="1" applyProtection="1">
      <alignment horizontal="center" vertical="center"/>
      <protection/>
    </xf>
    <xf numFmtId="164" fontId="0" fillId="0" borderId="37" xfId="0" applyNumberFormat="1" applyBorder="1" applyAlignment="1" applyProtection="1">
      <alignment horizontal="center" vertical="center"/>
      <protection/>
    </xf>
    <xf numFmtId="164" fontId="0" fillId="0" borderId="38" xfId="0" applyNumberFormat="1" applyBorder="1" applyAlignment="1" applyProtection="1">
      <alignment horizontal="center" vertical="center"/>
      <protection/>
    </xf>
    <xf numFmtId="164" fontId="0" fillId="0" borderId="35" xfId="0" applyNumberFormat="1" applyBorder="1" applyAlignment="1" applyProtection="1">
      <alignment horizontal="center" vertical="center"/>
      <protection/>
    </xf>
    <xf numFmtId="0" fontId="0" fillId="0" borderId="37" xfId="0" applyNumberForma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39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4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39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13" fillId="0" borderId="0" xfId="0" applyNumberFormat="1" applyFont="1" applyAlignment="1">
      <alignment/>
    </xf>
    <xf numFmtId="2" fontId="13" fillId="0" borderId="39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82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4" fillId="0" borderId="0" xfId="0" applyFont="1" applyFill="1" applyBorder="1" applyAlignment="1" applyProtection="1">
      <alignment/>
      <protection locked="0"/>
    </xf>
    <xf numFmtId="0" fontId="13" fillId="0" borderId="0" xfId="0" applyFont="1" applyAlignment="1">
      <alignment horizontal="centerContinuous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164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2" fontId="0" fillId="0" borderId="14" xfId="0" applyNumberFormat="1" applyFill="1" applyBorder="1" applyAlignment="1" applyProtection="1">
      <alignment/>
      <protection locked="0"/>
    </xf>
    <xf numFmtId="0" fontId="2" fillId="0" borderId="41" xfId="0" applyFont="1" applyFill="1" applyBorder="1" applyAlignment="1">
      <alignment horizontal="center"/>
    </xf>
    <xf numFmtId="0" fontId="30" fillId="0" borderId="0" xfId="0" applyFont="1" applyAlignment="1">
      <alignment/>
    </xf>
    <xf numFmtId="169" fontId="31" fillId="0" borderId="0" xfId="0" applyNumberFormat="1" applyFont="1" applyBorder="1" applyAlignment="1">
      <alignment/>
    </xf>
    <xf numFmtId="169" fontId="1" fillId="0" borderId="16" xfId="0" applyNumberFormat="1" applyFont="1" applyBorder="1" applyAlignment="1">
      <alignment/>
    </xf>
    <xf numFmtId="0" fontId="26" fillId="37" borderId="25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/>
      <protection/>
    </xf>
    <xf numFmtId="164" fontId="29" fillId="37" borderId="26" xfId="0" applyNumberFormat="1" applyFont="1" applyFill="1" applyBorder="1" applyAlignment="1" applyProtection="1">
      <alignment horizontal="center" vertical="center"/>
      <protection/>
    </xf>
    <xf numFmtId="164" fontId="5" fillId="0" borderId="35" xfId="0" applyNumberFormat="1" applyFont="1" applyBorder="1" applyAlignment="1" applyProtection="1">
      <alignment horizontal="center" vertical="center"/>
      <protection/>
    </xf>
    <xf numFmtId="164" fontId="26" fillId="37" borderId="26" xfId="0" applyNumberFormat="1" applyFont="1" applyFill="1" applyBorder="1" applyAlignment="1" applyProtection="1">
      <alignment horizontal="center" vertical="center" wrapText="1"/>
      <protection/>
    </xf>
    <xf numFmtId="166" fontId="26" fillId="37" borderId="18" xfId="0" applyNumberFormat="1" applyFont="1" applyFill="1" applyBorder="1" applyAlignment="1" applyProtection="1">
      <alignment horizontal="center" vertical="center"/>
      <protection locked="0"/>
    </xf>
    <xf numFmtId="164" fontId="5" fillId="0" borderId="36" xfId="0" applyNumberFormat="1" applyFont="1" applyBorder="1" applyAlignment="1" applyProtection="1">
      <alignment horizontal="center" vertical="center"/>
      <protection/>
    </xf>
    <xf numFmtId="169" fontId="31" fillId="0" borderId="0" xfId="0" applyNumberFormat="1" applyFont="1" applyBorder="1" applyAlignment="1" applyProtection="1">
      <alignment/>
      <protection locked="0"/>
    </xf>
    <xf numFmtId="169" fontId="1" fillId="0" borderId="16" xfId="0" applyNumberFormat="1" applyFont="1" applyBorder="1" applyAlignment="1" applyProtection="1">
      <alignment/>
      <protection locked="0"/>
    </xf>
    <xf numFmtId="2" fontId="29" fillId="37" borderId="26" xfId="0" applyNumberFormat="1" applyFont="1" applyFill="1" applyBorder="1" applyAlignment="1" applyProtection="1">
      <alignment horizontal="center" vertical="center"/>
      <protection/>
    </xf>
    <xf numFmtId="2" fontId="5" fillId="0" borderId="35" xfId="0" applyNumberFormat="1" applyFont="1" applyBorder="1" applyAlignment="1" applyProtection="1">
      <alignment horizontal="center" vertical="center"/>
      <protection/>
    </xf>
    <xf numFmtId="14" fontId="26" fillId="37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19" xfId="0" applyNumberFormat="1" applyFont="1" applyFill="1" applyBorder="1" applyAlignment="1" applyProtection="1">
      <alignment vertical="center"/>
      <protection locked="0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168" fontId="26" fillId="37" borderId="18" xfId="0" applyNumberFormat="1" applyFont="1" applyFill="1" applyBorder="1" applyAlignment="1" applyProtection="1">
      <alignment horizontal="center" vertical="center"/>
      <protection locked="0"/>
    </xf>
    <xf numFmtId="169" fontId="31" fillId="0" borderId="14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169" fontId="1" fillId="0" borderId="24" xfId="0" applyNumberFormat="1" applyFont="1" applyFill="1" applyBorder="1" applyAlignment="1" applyProtection="1">
      <alignment/>
      <protection locked="0"/>
    </xf>
    <xf numFmtId="169" fontId="1" fillId="0" borderId="16" xfId="0" applyNumberFormat="1" applyFont="1" applyFill="1" applyBorder="1" applyAlignment="1" applyProtection="1">
      <alignment/>
      <protection locked="0"/>
    </xf>
    <xf numFmtId="164" fontId="26" fillId="37" borderId="26" xfId="0" applyNumberFormat="1" applyFont="1" applyFill="1" applyBorder="1" applyAlignment="1" applyProtection="1">
      <alignment horizontal="center" vertical="center"/>
      <protection/>
    </xf>
    <xf numFmtId="168" fontId="29" fillId="37" borderId="18" xfId="0" applyNumberFormat="1" applyFont="1" applyFill="1" applyBorder="1" applyAlignment="1" applyProtection="1">
      <alignment horizontal="center" vertical="center"/>
      <protection locked="0"/>
    </xf>
    <xf numFmtId="169" fontId="1" fillId="36" borderId="24" xfId="0" applyNumberFormat="1" applyFont="1" applyFill="1" applyBorder="1" applyAlignment="1" applyProtection="1">
      <alignment/>
      <protection locked="0"/>
    </xf>
    <xf numFmtId="169" fontId="1" fillId="36" borderId="16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32" fillId="0" borderId="0" xfId="0" applyNumberFormat="1" applyFont="1" applyBorder="1" applyAlignment="1">
      <alignment/>
    </xf>
    <xf numFmtId="165" fontId="32" fillId="0" borderId="0" xfId="0" applyNumberFormat="1" applyFont="1" applyAlignment="1">
      <alignment/>
    </xf>
    <xf numFmtId="165" fontId="32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9" fontId="12" fillId="0" borderId="42" xfId="0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49" fontId="12" fillId="0" borderId="43" xfId="0" applyNumberFormat="1" applyFont="1" applyFill="1" applyBorder="1" applyAlignment="1" applyProtection="1">
      <alignment horizontal="left" vertical="center"/>
      <protection locked="0"/>
    </xf>
    <xf numFmtId="164" fontId="16" fillId="38" borderId="44" xfId="0" applyNumberFormat="1" applyFont="1" applyFill="1" applyBorder="1" applyAlignment="1" applyProtection="1">
      <alignment horizontal="center" vertical="center" wrapText="1"/>
      <protection/>
    </xf>
    <xf numFmtId="164" fontId="16" fillId="38" borderId="45" xfId="0" applyNumberFormat="1" applyFont="1" applyFill="1" applyBorder="1" applyAlignment="1" applyProtection="1">
      <alignment horizontal="center" vertical="center" wrapText="1"/>
      <protection/>
    </xf>
    <xf numFmtId="164" fontId="16" fillId="38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7" fillId="39" borderId="44" xfId="0" applyFont="1" applyFill="1" applyBorder="1" applyAlignment="1" applyProtection="1">
      <alignment horizontal="center" vertical="center" wrapText="1"/>
      <protection/>
    </xf>
    <xf numFmtId="0" fontId="7" fillId="39" borderId="45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164" fontId="14" fillId="40" borderId="44" xfId="0" applyNumberFormat="1" applyFont="1" applyFill="1" applyBorder="1" applyAlignment="1" applyProtection="1">
      <alignment horizontal="center" vertical="center"/>
      <protection/>
    </xf>
    <xf numFmtId="164" fontId="14" fillId="40" borderId="45" xfId="0" applyNumberFormat="1" applyFont="1" applyFill="1" applyBorder="1" applyAlignment="1" applyProtection="1">
      <alignment horizontal="center" vertical="center"/>
      <protection/>
    </xf>
    <xf numFmtId="164" fontId="14" fillId="40" borderId="46" xfId="0" applyNumberFormat="1" applyFont="1" applyFill="1" applyBorder="1" applyAlignment="1" applyProtection="1">
      <alignment horizontal="center" vertical="center"/>
      <protection/>
    </xf>
    <xf numFmtId="49" fontId="12" fillId="0" borderId="47" xfId="0" applyNumberFormat="1" applyFont="1" applyFill="1" applyBorder="1" applyAlignment="1" applyProtection="1">
      <alignment horizontal="left" vertical="center"/>
      <protection locked="0"/>
    </xf>
    <xf numFmtId="49" fontId="12" fillId="0" borderId="40" xfId="0" applyNumberFormat="1" applyFont="1" applyFill="1" applyBorder="1" applyAlignment="1" applyProtection="1">
      <alignment horizontal="left" vertical="center"/>
      <protection locked="0"/>
    </xf>
    <xf numFmtId="49" fontId="12" fillId="0" borderId="48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49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24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42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164" fontId="7" fillId="0" borderId="43" xfId="0" applyNumberFormat="1" applyFont="1" applyFill="1" applyBorder="1" applyAlignment="1" applyProtection="1">
      <alignment horizontal="center" vertical="center"/>
      <protection/>
    </xf>
    <xf numFmtId="2" fontId="20" fillId="34" borderId="44" xfId="0" applyNumberFormat="1" applyFont="1" applyFill="1" applyBorder="1" applyAlignment="1" applyProtection="1">
      <alignment horizontal="left"/>
      <protection/>
    </xf>
    <xf numFmtId="2" fontId="20" fillId="34" borderId="45" xfId="0" applyNumberFormat="1" applyFont="1" applyFill="1" applyBorder="1" applyAlignment="1" applyProtection="1">
      <alignment horizontal="left"/>
      <protection/>
    </xf>
    <xf numFmtId="2" fontId="20" fillId="34" borderId="46" xfId="0" applyNumberFormat="1" applyFont="1" applyFill="1" applyBorder="1" applyAlignment="1" applyProtection="1">
      <alignment horizontal="left"/>
      <protection/>
    </xf>
    <xf numFmtId="2" fontId="20" fillId="34" borderId="50" xfId="0" applyNumberFormat="1" applyFont="1" applyFill="1" applyBorder="1" applyAlignment="1" applyProtection="1">
      <alignment horizontal="left"/>
      <protection/>
    </xf>
    <xf numFmtId="2" fontId="20" fillId="34" borderId="51" xfId="0" applyNumberFormat="1" applyFont="1" applyFill="1" applyBorder="1" applyAlignment="1" applyProtection="1">
      <alignment horizontal="left"/>
      <protection/>
    </xf>
    <xf numFmtId="2" fontId="20" fillId="34" borderId="52" xfId="0" applyNumberFormat="1" applyFont="1" applyFill="1" applyBorder="1" applyAlignment="1" applyProtection="1">
      <alignment horizontal="left"/>
      <protection/>
    </xf>
    <xf numFmtId="0" fontId="20" fillId="34" borderId="50" xfId="0" applyFont="1" applyFill="1" applyBorder="1" applyAlignment="1" applyProtection="1">
      <alignment horizontal="left"/>
      <protection/>
    </xf>
    <xf numFmtId="0" fontId="20" fillId="34" borderId="51" xfId="0" applyFont="1" applyFill="1" applyBorder="1" applyAlignment="1" applyProtection="1">
      <alignment horizontal="left"/>
      <protection/>
    </xf>
    <xf numFmtId="0" fontId="20" fillId="34" borderId="52" xfId="0" applyFont="1" applyFill="1" applyBorder="1" applyAlignment="1" applyProtection="1">
      <alignment horizontal="left"/>
      <protection/>
    </xf>
    <xf numFmtId="2" fontId="20" fillId="34" borderId="53" xfId="0" applyNumberFormat="1" applyFont="1" applyFill="1" applyBorder="1" applyAlignment="1" applyProtection="1">
      <alignment horizontal="left"/>
      <protection/>
    </xf>
    <xf numFmtId="2" fontId="20" fillId="34" borderId="54" xfId="0" applyNumberFormat="1" applyFont="1" applyFill="1" applyBorder="1" applyAlignment="1" applyProtection="1">
      <alignment horizontal="left"/>
      <protection/>
    </xf>
    <xf numFmtId="2" fontId="20" fillId="34" borderId="55" xfId="0" applyNumberFormat="1" applyFont="1" applyFill="1" applyBorder="1" applyAlignment="1" applyProtection="1">
      <alignment horizontal="left"/>
      <protection/>
    </xf>
    <xf numFmtId="181" fontId="13" fillId="0" borderId="56" xfId="0" applyNumberFormat="1" applyFont="1" applyBorder="1" applyAlignment="1">
      <alignment horizontal="center"/>
    </xf>
    <xf numFmtId="2" fontId="13" fillId="0" borderId="56" xfId="0" applyNumberFormat="1" applyFont="1" applyBorder="1" applyAlignment="1">
      <alignment horizontal="center"/>
    </xf>
    <xf numFmtId="2" fontId="13" fillId="0" borderId="39" xfId="0" applyNumberFormat="1" applyFont="1" applyBorder="1" applyAlignment="1">
      <alignment horizontal="center"/>
    </xf>
    <xf numFmtId="2" fontId="13" fillId="0" borderId="4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49" fontId="7" fillId="0" borderId="47" xfId="57" applyNumberFormat="1" applyFont="1" applyFill="1" applyBorder="1" applyAlignment="1" applyProtection="1">
      <alignment horizontal="left" vertical="center"/>
      <protection locked="0"/>
    </xf>
    <xf numFmtId="49" fontId="7" fillId="0" borderId="40" xfId="57" applyNumberFormat="1" applyFont="1" applyFill="1" applyBorder="1" applyAlignment="1" applyProtection="1">
      <alignment horizontal="left" vertical="center"/>
      <protection locked="0"/>
    </xf>
    <xf numFmtId="49" fontId="7" fillId="0" borderId="48" xfId="57" applyNumberFormat="1" applyFont="1" applyFill="1" applyBorder="1" applyAlignment="1" applyProtection="1">
      <alignment horizontal="left" vertical="center"/>
      <protection locked="0"/>
    </xf>
    <xf numFmtId="49" fontId="13" fillId="0" borderId="47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40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48" xfId="57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57" applyNumberFormat="1" applyFont="1" applyFill="1" applyBorder="1" applyAlignment="1" applyProtection="1">
      <alignment horizontal="left" vertical="center"/>
      <protection locked="0"/>
    </xf>
    <xf numFmtId="49" fontId="12" fillId="0" borderId="0" xfId="57" applyNumberFormat="1" applyFont="1" applyFill="1" applyBorder="1" applyAlignment="1" applyProtection="1">
      <alignment horizontal="left" vertical="center"/>
      <protection locked="0"/>
    </xf>
    <xf numFmtId="49" fontId="12" fillId="0" borderId="16" xfId="57" applyNumberFormat="1" applyFont="1" applyFill="1" applyBorder="1" applyAlignment="1" applyProtection="1">
      <alignment horizontal="left" vertical="center"/>
      <protection locked="0"/>
    </xf>
    <xf numFmtId="49" fontId="13" fillId="0" borderId="10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42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43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2</xdr:col>
      <xdr:colOff>428625</xdr:colOff>
      <xdr:row>8</xdr:row>
      <xdr:rowOff>438150</xdr:rowOff>
    </xdr:to>
    <xdr:pic>
      <xdr:nvPicPr>
        <xdr:cNvPr id="1" name="Version Image" descr="icon_v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95250</xdr:rowOff>
    </xdr:from>
    <xdr:to>
      <xdr:col>7</xdr:col>
      <xdr:colOff>0</xdr:colOff>
      <xdr:row>7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1971675" y="476250"/>
          <a:ext cx="2028825" cy="676275"/>
          <a:chOff x="188" y="50"/>
          <a:chExt cx="213" cy="71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254" y="83"/>
            <a:ext cx="16" cy="38"/>
            <a:chOff x="254" y="100"/>
            <a:chExt cx="16" cy="38"/>
          </a:xfrm>
          <a:solidFill>
            <a:srgbClr val="FFFFFF"/>
          </a:solidFill>
        </xdr:grpSpPr>
        <xdr:sp>
          <xdr:nvSpPr>
            <xdr:cNvPr id="3" name="Line 4"/>
            <xdr:cNvSpPr>
              <a:spLocks/>
            </xdr:cNvSpPr>
          </xdr:nvSpPr>
          <xdr:spPr>
            <a:xfrm flipH="1">
              <a:off x="254" y="100"/>
              <a:ext cx="16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" name="Line 7"/>
            <xdr:cNvSpPr>
              <a:spLocks/>
            </xdr:cNvSpPr>
          </xdr:nvSpPr>
          <xdr:spPr>
            <a:xfrm>
              <a:off x="254" y="100"/>
              <a:ext cx="0" cy="38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5" name="Group 15"/>
          <xdr:cNvGrpSpPr>
            <a:grpSpLocks/>
          </xdr:cNvGrpSpPr>
        </xdr:nvGrpSpPr>
        <xdr:grpSpPr>
          <a:xfrm>
            <a:off x="221" y="67"/>
            <a:ext cx="15" cy="54"/>
            <a:chOff x="221" y="84"/>
            <a:chExt cx="15" cy="54"/>
          </a:xfrm>
          <a:solidFill>
            <a:srgbClr val="FFFFFF"/>
          </a:solidFill>
        </xdr:grpSpPr>
        <xdr:sp>
          <xdr:nvSpPr>
            <xdr:cNvPr id="6" name="Line 3"/>
            <xdr:cNvSpPr>
              <a:spLocks/>
            </xdr:cNvSpPr>
          </xdr:nvSpPr>
          <xdr:spPr>
            <a:xfrm>
              <a:off x="221" y="85"/>
              <a:ext cx="0" cy="53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221" y="84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8" name="Group 14"/>
          <xdr:cNvGrpSpPr>
            <a:grpSpLocks/>
          </xdr:cNvGrpSpPr>
        </xdr:nvGrpSpPr>
        <xdr:grpSpPr>
          <a:xfrm>
            <a:off x="188" y="50"/>
            <a:ext cx="15" cy="71"/>
            <a:chOff x="188" y="67"/>
            <a:chExt cx="15" cy="71"/>
          </a:xfrm>
          <a:solidFill>
            <a:srgbClr val="FFFFFF"/>
          </a:solidFill>
        </xdr:grpSpPr>
        <xdr:sp>
          <xdr:nvSpPr>
            <xdr:cNvPr id="9" name="Line 8"/>
            <xdr:cNvSpPr>
              <a:spLocks/>
            </xdr:cNvSpPr>
          </xdr:nvSpPr>
          <xdr:spPr>
            <a:xfrm flipH="1">
              <a:off x="188" y="67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188" y="67"/>
              <a:ext cx="0" cy="71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11" name="Line 10"/>
          <xdr:cNvSpPr>
            <a:spLocks/>
          </xdr:cNvSpPr>
        </xdr:nvSpPr>
        <xdr:spPr>
          <a:xfrm>
            <a:off x="366" y="67"/>
            <a:ext cx="3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86" y="83"/>
            <a:ext cx="1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326" y="91"/>
            <a:ext cx="75" cy="9"/>
            <a:chOff x="326" y="108"/>
            <a:chExt cx="75" cy="9"/>
          </a:xfrm>
          <a:solidFill>
            <a:srgbClr val="FFFFFF"/>
          </a:solidFill>
        </xdr:grpSpPr>
        <xdr:sp>
          <xdr:nvSpPr>
            <xdr:cNvPr id="14" name="Line 12"/>
            <xdr:cNvSpPr>
              <a:spLocks/>
            </xdr:cNvSpPr>
          </xdr:nvSpPr>
          <xdr:spPr>
            <a:xfrm>
              <a:off x="327" y="117"/>
              <a:ext cx="74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5" name="Line 13"/>
            <xdr:cNvSpPr>
              <a:spLocks/>
            </xdr:cNvSpPr>
          </xdr:nvSpPr>
          <xdr:spPr>
            <a:xfrm flipV="1">
              <a:off x="326" y="108"/>
              <a:ext cx="0" cy="9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228600</xdr:colOff>
      <xdr:row>2</xdr:row>
      <xdr:rowOff>104775</xdr:rowOff>
    </xdr:from>
    <xdr:to>
      <xdr:col>1</xdr:col>
      <xdr:colOff>0</xdr:colOff>
      <xdr:row>7</xdr:row>
      <xdr:rowOff>0</xdr:rowOff>
    </xdr:to>
    <xdr:grpSp>
      <xdr:nvGrpSpPr>
        <xdr:cNvPr id="16" name="Group 22"/>
        <xdr:cNvGrpSpPr>
          <a:grpSpLocks/>
        </xdr:cNvGrpSpPr>
      </xdr:nvGrpSpPr>
      <xdr:grpSpPr>
        <a:xfrm>
          <a:off x="228600" y="485775"/>
          <a:ext cx="285750" cy="666750"/>
          <a:chOff x="24" y="50"/>
          <a:chExt cx="30" cy="7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 flipH="1">
            <a:off x="24" y="50"/>
            <a:ext cx="30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24" y="50"/>
            <a:ext cx="0" cy="7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5</xdr:row>
      <xdr:rowOff>47625</xdr:rowOff>
    </xdr:from>
    <xdr:to>
      <xdr:col>1</xdr:col>
      <xdr:colOff>361950</xdr:colOff>
      <xdr:row>7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876300" y="914400"/>
          <a:ext cx="0" cy="257175"/>
        </a:xfrm>
        <a:prstGeom prst="line">
          <a:avLst/>
        </a:prstGeom>
        <a:noFill/>
        <a:ln w="9525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Datasheet"/>
  <dimension ref="A1:BK13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7" customFormat="1" ht="20.25" thickBot="1">
      <c r="A1" s="86" t="s">
        <v>41</v>
      </c>
      <c r="D1" s="88"/>
      <c r="E1" s="88"/>
      <c r="F1" s="89"/>
      <c r="G1" s="90"/>
      <c r="H1" s="90"/>
      <c r="I1" s="88"/>
      <c r="K1" s="91" t="s">
        <v>42</v>
      </c>
      <c r="L1" s="90"/>
      <c r="M1" s="88"/>
      <c r="N1" s="90"/>
      <c r="O1" s="92"/>
      <c r="P1" s="93" t="s">
        <v>2</v>
      </c>
      <c r="Q1" s="88"/>
      <c r="U1" s="88"/>
      <c r="W1" s="92"/>
      <c r="X1" s="92"/>
      <c r="Y1" s="88"/>
      <c r="Z1" s="92"/>
      <c r="AA1" s="92"/>
      <c r="AB1" s="92"/>
      <c r="AC1" s="88"/>
      <c r="AD1" s="92"/>
      <c r="AF1" s="90"/>
      <c r="AG1" s="88"/>
      <c r="AH1" s="90"/>
      <c r="AI1" s="90"/>
      <c r="AJ1" s="90"/>
      <c r="AK1" s="88"/>
      <c r="AL1" s="90"/>
      <c r="AM1" s="90"/>
      <c r="AN1" s="90"/>
      <c r="AO1" s="88"/>
      <c r="AP1" s="90"/>
      <c r="AQ1" s="90"/>
      <c r="AR1" s="90"/>
      <c r="AS1" s="88"/>
      <c r="AT1" s="90"/>
      <c r="AU1" s="90"/>
      <c r="AV1" s="90"/>
      <c r="AW1" s="88"/>
      <c r="AX1" s="90"/>
      <c r="AY1" s="90"/>
      <c r="AZ1" s="90"/>
      <c r="BA1" s="90"/>
      <c r="BB1" s="90"/>
      <c r="BC1" s="90"/>
      <c r="BD1" s="90"/>
      <c r="BE1" s="90"/>
      <c r="BF1" s="90"/>
      <c r="BG1" s="94"/>
      <c r="BH1" s="94"/>
      <c r="BI1" s="94"/>
      <c r="BJ1" s="94"/>
    </row>
    <row r="2" spans="1:62" s="96" customFormat="1" ht="9.75" customHeight="1" thickBot="1" thickTop="1">
      <c r="A2" s="95"/>
      <c r="B2" s="95"/>
      <c r="C2" s="95"/>
      <c r="E2" s="97"/>
      <c r="F2" s="98"/>
      <c r="J2" s="99"/>
      <c r="K2" s="100"/>
      <c r="L2" s="101"/>
      <c r="N2" s="101"/>
      <c r="P2" s="102"/>
      <c r="R2" s="101"/>
      <c r="S2" s="101"/>
      <c r="T2" s="103"/>
      <c r="V2" s="104"/>
      <c r="W2" s="103"/>
      <c r="X2" s="103"/>
      <c r="Z2" s="103"/>
      <c r="AA2" s="103"/>
      <c r="AB2" s="103"/>
      <c r="AD2" s="103"/>
      <c r="AF2" s="101"/>
      <c r="AH2" s="101"/>
      <c r="AI2" s="101"/>
      <c r="AJ2" s="101"/>
      <c r="AL2" s="101"/>
      <c r="AM2" s="101"/>
      <c r="AN2" s="101"/>
      <c r="AP2" s="101"/>
      <c r="AQ2" s="101"/>
      <c r="AR2" s="101"/>
      <c r="AT2" s="101"/>
      <c r="AU2" s="101"/>
      <c r="AV2" s="101"/>
      <c r="AX2" s="101"/>
      <c r="AY2" s="101"/>
      <c r="AZ2" s="101"/>
      <c r="BA2" s="101"/>
      <c r="BB2" s="101"/>
      <c r="BC2" s="101"/>
      <c r="BD2" s="101"/>
      <c r="BE2" s="101"/>
      <c r="BF2" s="101"/>
      <c r="BG2" s="105"/>
      <c r="BH2" s="105"/>
      <c r="BI2" s="105"/>
      <c r="BJ2" s="105"/>
    </row>
    <row r="3" spans="1:63" s="107" customFormat="1" ht="12.75" customHeight="1" thickTop="1">
      <c r="A3" s="262" t="s">
        <v>0</v>
      </c>
      <c r="B3" s="263"/>
      <c r="C3" s="263"/>
      <c r="D3" s="106"/>
      <c r="F3" s="266" t="s">
        <v>39</v>
      </c>
      <c r="G3" s="267"/>
      <c r="H3" s="267"/>
      <c r="I3" s="267"/>
      <c r="J3" s="267"/>
      <c r="K3" s="267"/>
      <c r="L3" s="267"/>
      <c r="M3" s="267"/>
      <c r="N3" s="267"/>
      <c r="O3" s="267"/>
      <c r="P3" s="268"/>
      <c r="S3" s="257" t="s">
        <v>40</v>
      </c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9"/>
      <c r="AI3" s="108"/>
      <c r="AJ3" s="108"/>
      <c r="AL3" s="108"/>
      <c r="AM3" s="108"/>
      <c r="AN3" s="108"/>
      <c r="AP3" s="108"/>
      <c r="AQ3" s="108"/>
      <c r="AR3" s="109"/>
      <c r="AT3" s="109"/>
      <c r="AU3" s="109"/>
      <c r="AV3" s="109"/>
      <c r="AX3" s="109"/>
      <c r="AY3" s="109"/>
      <c r="AZ3" s="109"/>
      <c r="BA3" s="287" t="s">
        <v>3</v>
      </c>
      <c r="BB3" s="288"/>
      <c r="BC3" s="288"/>
      <c r="BD3" s="289"/>
      <c r="BE3" s="287" t="s">
        <v>4</v>
      </c>
      <c r="BF3" s="289"/>
      <c r="BG3" s="284" t="s">
        <v>5</v>
      </c>
      <c r="BH3" s="284" t="s">
        <v>6</v>
      </c>
      <c r="BI3" s="284" t="s">
        <v>7</v>
      </c>
      <c r="BJ3" s="284" t="s">
        <v>8</v>
      </c>
      <c r="BK3" s="110"/>
    </row>
    <row r="4" spans="1:63" s="107" customFormat="1" ht="12" customHeight="1">
      <c r="A4" s="264"/>
      <c r="B4" s="265"/>
      <c r="C4" s="265"/>
      <c r="D4" s="111"/>
      <c r="F4" s="269"/>
      <c r="G4" s="270"/>
      <c r="H4" s="270"/>
      <c r="I4" s="270"/>
      <c r="J4" s="270"/>
      <c r="K4" s="270"/>
      <c r="L4" s="270"/>
      <c r="M4" s="270"/>
      <c r="N4" s="270"/>
      <c r="O4" s="270"/>
      <c r="P4" s="271"/>
      <c r="S4" s="275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7"/>
      <c r="AI4" s="108"/>
      <c r="AJ4" s="108"/>
      <c r="AL4" s="108"/>
      <c r="AM4" s="108"/>
      <c r="AN4" s="108"/>
      <c r="AP4" s="108"/>
      <c r="AQ4" s="108"/>
      <c r="AR4" s="109"/>
      <c r="AT4" s="109"/>
      <c r="AU4" s="109"/>
      <c r="AV4" s="109"/>
      <c r="AX4" s="109"/>
      <c r="AY4" s="109"/>
      <c r="AZ4" s="109"/>
      <c r="BA4" s="290"/>
      <c r="BB4" s="291"/>
      <c r="BC4" s="291"/>
      <c r="BD4" s="292"/>
      <c r="BE4" s="290"/>
      <c r="BF4" s="292"/>
      <c r="BG4" s="285"/>
      <c r="BH4" s="285"/>
      <c r="BI4" s="285"/>
      <c r="BJ4" s="285"/>
      <c r="BK4" s="110"/>
    </row>
    <row r="5" spans="1:63" s="107" customFormat="1" ht="12" customHeight="1" thickBot="1">
      <c r="A5" s="260" t="s">
        <v>1</v>
      </c>
      <c r="B5" s="261"/>
      <c r="C5" s="261"/>
      <c r="D5" s="112"/>
      <c r="F5" s="272"/>
      <c r="G5" s="273"/>
      <c r="H5" s="273"/>
      <c r="I5" s="273"/>
      <c r="J5" s="273"/>
      <c r="K5" s="273"/>
      <c r="L5" s="273"/>
      <c r="M5" s="273"/>
      <c r="N5" s="273"/>
      <c r="O5" s="273"/>
      <c r="P5" s="274"/>
      <c r="S5" s="278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80"/>
      <c r="AI5" s="108"/>
      <c r="AJ5" s="108"/>
      <c r="AL5" s="108"/>
      <c r="AM5" s="108"/>
      <c r="AN5" s="108"/>
      <c r="AP5" s="108"/>
      <c r="AQ5" s="108"/>
      <c r="AR5" s="109"/>
      <c r="AT5" s="109"/>
      <c r="AU5" s="109"/>
      <c r="AV5" s="109"/>
      <c r="AX5" s="109"/>
      <c r="AY5" s="109"/>
      <c r="AZ5" s="109"/>
      <c r="BA5" s="290"/>
      <c r="BB5" s="291"/>
      <c r="BC5" s="291"/>
      <c r="BD5" s="292"/>
      <c r="BE5" s="290"/>
      <c r="BF5" s="292"/>
      <c r="BG5" s="285"/>
      <c r="BH5" s="285"/>
      <c r="BI5" s="285"/>
      <c r="BJ5" s="285"/>
      <c r="BK5" s="110"/>
    </row>
    <row r="6" spans="1:63" s="107" customFormat="1" ht="12" customHeight="1" thickBot="1" thickTop="1">
      <c r="A6" s="113"/>
      <c r="B6" s="113"/>
      <c r="C6" s="113"/>
      <c r="D6" s="113"/>
      <c r="F6" s="254"/>
      <c r="G6" s="255"/>
      <c r="H6" s="255"/>
      <c r="I6" s="255"/>
      <c r="J6" s="255"/>
      <c r="K6" s="255"/>
      <c r="L6" s="255"/>
      <c r="M6" s="255"/>
      <c r="N6" s="255"/>
      <c r="O6" s="255"/>
      <c r="P6" s="256"/>
      <c r="S6" s="281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3"/>
      <c r="AI6" s="108"/>
      <c r="AJ6" s="108"/>
      <c r="AL6" s="108"/>
      <c r="AM6" s="108"/>
      <c r="AN6" s="108"/>
      <c r="AP6" s="108"/>
      <c r="AQ6" s="108"/>
      <c r="AR6" s="109"/>
      <c r="AT6" s="109"/>
      <c r="AU6" s="109"/>
      <c r="AV6" s="109"/>
      <c r="AX6" s="109"/>
      <c r="AY6" s="109"/>
      <c r="AZ6" s="109"/>
      <c r="BA6" s="293"/>
      <c r="BB6" s="294"/>
      <c r="BC6" s="294"/>
      <c r="BD6" s="295"/>
      <c r="BE6" s="293"/>
      <c r="BF6" s="295"/>
      <c r="BG6" s="286"/>
      <c r="BH6" s="286"/>
      <c r="BI6" s="286"/>
      <c r="BJ6" s="286"/>
      <c r="BK6" s="110"/>
    </row>
    <row r="7" spans="1:62" s="107" customFormat="1" ht="11.25" customHeight="1" thickTop="1">
      <c r="A7" s="114"/>
      <c r="B7" s="115"/>
      <c r="C7" s="116"/>
      <c r="D7" s="117"/>
      <c r="E7" s="117"/>
      <c r="F7" s="118"/>
      <c r="G7" s="109"/>
      <c r="H7" s="109"/>
      <c r="I7" s="117"/>
      <c r="J7" s="119"/>
      <c r="K7" s="109"/>
      <c r="L7" s="109"/>
      <c r="M7" s="117"/>
      <c r="N7" s="109"/>
      <c r="O7" s="120"/>
      <c r="P7" s="120"/>
      <c r="Q7" s="117"/>
      <c r="R7" s="120"/>
      <c r="S7" s="120"/>
      <c r="T7" s="120"/>
      <c r="U7" s="117"/>
      <c r="V7" s="120"/>
      <c r="W7" s="120"/>
      <c r="X7" s="120"/>
      <c r="Y7" s="117"/>
      <c r="Z7" s="120"/>
      <c r="AA7" s="120"/>
      <c r="AB7" s="120"/>
      <c r="AC7" s="117"/>
      <c r="AD7" s="108"/>
      <c r="AE7" s="108"/>
      <c r="AF7" s="108"/>
      <c r="AG7" s="117"/>
      <c r="AH7" s="108"/>
      <c r="AI7" s="108"/>
      <c r="AJ7" s="108"/>
      <c r="AK7" s="117"/>
      <c r="AL7" s="108"/>
      <c r="AM7" s="108"/>
      <c r="AN7" s="108"/>
      <c r="AO7" s="117"/>
      <c r="AP7" s="108"/>
      <c r="AQ7" s="108"/>
      <c r="AR7" s="109"/>
      <c r="AS7" s="117"/>
      <c r="AT7" s="109"/>
      <c r="AU7" s="109"/>
      <c r="AV7" s="109"/>
      <c r="AW7" s="117"/>
      <c r="AX7" s="109"/>
      <c r="AY7" s="109"/>
      <c r="AZ7" s="109"/>
      <c r="BA7" s="121"/>
      <c r="BB7" s="121"/>
      <c r="BC7" s="121"/>
      <c r="BD7" s="121"/>
      <c r="BE7" s="121"/>
      <c r="BF7" s="121"/>
      <c r="BG7" s="122"/>
      <c r="BH7" s="122"/>
      <c r="BI7" s="122"/>
      <c r="BJ7" s="122"/>
    </row>
    <row r="8" spans="1:62" s="134" customFormat="1" ht="12.75" customHeight="1" thickBot="1">
      <c r="A8" s="123"/>
      <c r="B8" s="124"/>
      <c r="C8" s="125"/>
      <c r="D8" s="126"/>
      <c r="E8" s="126"/>
      <c r="F8" s="127"/>
      <c r="G8" s="128"/>
      <c r="H8" s="128"/>
      <c r="I8" s="126"/>
      <c r="J8" s="129"/>
      <c r="K8" s="128"/>
      <c r="L8" s="128"/>
      <c r="M8" s="126"/>
      <c r="N8" s="128"/>
      <c r="O8" s="130"/>
      <c r="P8" s="130"/>
      <c r="Q8" s="126"/>
      <c r="R8" s="130"/>
      <c r="S8" s="130"/>
      <c r="T8" s="130"/>
      <c r="U8" s="126"/>
      <c r="V8" s="130"/>
      <c r="W8" s="130"/>
      <c r="X8" s="130"/>
      <c r="Y8" s="126"/>
      <c r="Z8" s="130"/>
      <c r="AA8" s="130"/>
      <c r="AB8" s="130"/>
      <c r="AC8" s="126"/>
      <c r="AD8" s="131"/>
      <c r="AE8" s="131"/>
      <c r="AF8" s="131"/>
      <c r="AG8" s="126"/>
      <c r="AH8" s="131"/>
      <c r="AI8" s="131"/>
      <c r="AJ8" s="131"/>
      <c r="AK8" s="126"/>
      <c r="AL8" s="131"/>
      <c r="AM8" s="131"/>
      <c r="AN8" s="131"/>
      <c r="AO8" s="126"/>
      <c r="AP8" s="131"/>
      <c r="AQ8" s="131"/>
      <c r="AR8" s="128"/>
      <c r="AS8" s="126"/>
      <c r="AT8" s="128"/>
      <c r="AU8" s="128"/>
      <c r="AV8" s="128"/>
      <c r="AW8" s="126"/>
      <c r="AX8" s="128"/>
      <c r="AY8" s="128"/>
      <c r="AZ8" s="128"/>
      <c r="BA8" s="132"/>
      <c r="BB8" s="132"/>
      <c r="BC8" s="132"/>
      <c r="BD8" s="132"/>
      <c r="BE8" s="132"/>
      <c r="BF8" s="132"/>
      <c r="BG8" s="133"/>
      <c r="BH8" s="133"/>
      <c r="BI8" s="133"/>
      <c r="BJ8" s="133"/>
    </row>
    <row r="9" spans="1:62" s="147" customFormat="1" ht="35.25" customHeight="1" thickBot="1" thickTop="1">
      <c r="A9" s="135"/>
      <c r="B9" s="136"/>
      <c r="C9" s="137"/>
      <c r="D9" s="138" t="s">
        <v>56</v>
      </c>
      <c r="E9" s="139" t="s">
        <v>54</v>
      </c>
      <c r="F9" s="140" t="s">
        <v>9</v>
      </c>
      <c r="G9" s="140" t="s">
        <v>10</v>
      </c>
      <c r="H9" s="65"/>
      <c r="I9" s="139" t="s">
        <v>54</v>
      </c>
      <c r="J9" s="141" t="s">
        <v>11</v>
      </c>
      <c r="K9" s="142" t="s">
        <v>10</v>
      </c>
      <c r="L9" s="65"/>
      <c r="M9" s="139" t="s">
        <v>54</v>
      </c>
      <c r="N9" s="140" t="s">
        <v>12</v>
      </c>
      <c r="O9" s="140" t="s">
        <v>10</v>
      </c>
      <c r="P9" s="65"/>
      <c r="Q9" s="139" t="s">
        <v>54</v>
      </c>
      <c r="R9" s="140" t="s">
        <v>13</v>
      </c>
      <c r="S9" s="140" t="s">
        <v>10</v>
      </c>
      <c r="T9" s="65"/>
      <c r="U9" s="139" t="s">
        <v>54</v>
      </c>
      <c r="V9" s="141" t="s">
        <v>14</v>
      </c>
      <c r="W9" s="140" t="s">
        <v>10</v>
      </c>
      <c r="X9" s="65"/>
      <c r="Y9" s="139" t="s">
        <v>54</v>
      </c>
      <c r="Z9" s="140" t="s">
        <v>15</v>
      </c>
      <c r="AA9" s="140" t="s">
        <v>10</v>
      </c>
      <c r="AB9" s="66"/>
      <c r="AC9" s="139" t="s">
        <v>54</v>
      </c>
      <c r="AD9" s="140" t="s">
        <v>16</v>
      </c>
      <c r="AE9" s="140" t="s">
        <v>10</v>
      </c>
      <c r="AF9" s="66"/>
      <c r="AG9" s="139" t="s">
        <v>54</v>
      </c>
      <c r="AH9" s="140" t="s">
        <v>17</v>
      </c>
      <c r="AI9" s="140" t="s">
        <v>10</v>
      </c>
      <c r="AJ9" s="67"/>
      <c r="AK9" s="139" t="s">
        <v>54</v>
      </c>
      <c r="AL9" s="140" t="s">
        <v>18</v>
      </c>
      <c r="AM9" s="140" t="s">
        <v>10</v>
      </c>
      <c r="AN9" s="67"/>
      <c r="AO9" s="139" t="s">
        <v>54</v>
      </c>
      <c r="AP9" s="140" t="s">
        <v>19</v>
      </c>
      <c r="AQ9" s="140" t="s">
        <v>10</v>
      </c>
      <c r="AR9" s="67"/>
      <c r="AS9" s="139" t="s">
        <v>54</v>
      </c>
      <c r="AT9" s="140" t="s">
        <v>20</v>
      </c>
      <c r="AU9" s="140" t="s">
        <v>10</v>
      </c>
      <c r="AV9" s="67"/>
      <c r="AW9" s="139" t="s">
        <v>54</v>
      </c>
      <c r="AX9" s="140" t="s">
        <v>21</v>
      </c>
      <c r="AY9" s="140" t="s">
        <v>10</v>
      </c>
      <c r="AZ9" s="67"/>
      <c r="BA9" s="144" t="s">
        <v>22</v>
      </c>
      <c r="BB9" s="143" t="s">
        <v>10</v>
      </c>
      <c r="BC9" s="144" t="s">
        <v>23</v>
      </c>
      <c r="BD9" s="143" t="s">
        <v>10</v>
      </c>
      <c r="BE9" s="144" t="s">
        <v>10</v>
      </c>
      <c r="BF9" s="143" t="s">
        <v>10</v>
      </c>
      <c r="BG9" s="145"/>
      <c r="BH9" s="145"/>
      <c r="BI9" s="145"/>
      <c r="BJ9" s="146"/>
    </row>
    <row r="10" spans="1:62" s="160" customFormat="1" ht="12" customHeight="1" thickBot="1">
      <c r="A10" s="148" t="s">
        <v>25</v>
      </c>
      <c r="B10" s="148" t="s">
        <v>24</v>
      </c>
      <c r="C10" s="149" t="s">
        <v>55</v>
      </c>
      <c r="D10" s="150" t="s">
        <v>1</v>
      </c>
      <c r="E10" s="151" t="s">
        <v>1</v>
      </c>
      <c r="F10" s="152" t="s">
        <v>26</v>
      </c>
      <c r="G10" s="152" t="s">
        <v>27</v>
      </c>
      <c r="H10" s="153" t="s">
        <v>28</v>
      </c>
      <c r="I10" s="151" t="s">
        <v>1</v>
      </c>
      <c r="J10" s="154" t="s">
        <v>26</v>
      </c>
      <c r="K10" s="152" t="s">
        <v>27</v>
      </c>
      <c r="L10" s="153" t="s">
        <v>28</v>
      </c>
      <c r="M10" s="151" t="s">
        <v>1</v>
      </c>
      <c r="N10" s="152" t="s">
        <v>26</v>
      </c>
      <c r="O10" s="152" t="s">
        <v>27</v>
      </c>
      <c r="P10" s="153" t="s">
        <v>28</v>
      </c>
      <c r="Q10" s="151" t="s">
        <v>1</v>
      </c>
      <c r="R10" s="152" t="s">
        <v>26</v>
      </c>
      <c r="S10" s="152" t="s">
        <v>27</v>
      </c>
      <c r="T10" s="153" t="s">
        <v>28</v>
      </c>
      <c r="U10" s="151" t="s">
        <v>1</v>
      </c>
      <c r="V10" s="154" t="s">
        <v>26</v>
      </c>
      <c r="W10" s="152" t="s">
        <v>27</v>
      </c>
      <c r="X10" s="153" t="s">
        <v>28</v>
      </c>
      <c r="Y10" s="151" t="s">
        <v>1</v>
      </c>
      <c r="Z10" s="152" t="s">
        <v>26</v>
      </c>
      <c r="AA10" s="152" t="s">
        <v>27</v>
      </c>
      <c r="AB10" s="153" t="s">
        <v>28</v>
      </c>
      <c r="AC10" s="151" t="s">
        <v>1</v>
      </c>
      <c r="AD10" s="152" t="s">
        <v>26</v>
      </c>
      <c r="AE10" s="152" t="s">
        <v>27</v>
      </c>
      <c r="AF10" s="153" t="s">
        <v>28</v>
      </c>
      <c r="AG10" s="151" t="s">
        <v>1</v>
      </c>
      <c r="AH10" s="152" t="s">
        <v>26</v>
      </c>
      <c r="AI10" s="152" t="s">
        <v>27</v>
      </c>
      <c r="AJ10" s="153" t="s">
        <v>28</v>
      </c>
      <c r="AK10" s="151" t="s">
        <v>1</v>
      </c>
      <c r="AL10" s="152" t="s">
        <v>26</v>
      </c>
      <c r="AM10" s="152" t="s">
        <v>27</v>
      </c>
      <c r="AN10" s="153" t="s">
        <v>28</v>
      </c>
      <c r="AO10" s="151" t="s">
        <v>1</v>
      </c>
      <c r="AP10" s="152" t="s">
        <v>26</v>
      </c>
      <c r="AQ10" s="152" t="s">
        <v>27</v>
      </c>
      <c r="AR10" s="153" t="s">
        <v>28</v>
      </c>
      <c r="AS10" s="151" t="s">
        <v>1</v>
      </c>
      <c r="AT10" s="152" t="s">
        <v>26</v>
      </c>
      <c r="AU10" s="152" t="s">
        <v>27</v>
      </c>
      <c r="AV10" s="153" t="s">
        <v>28</v>
      </c>
      <c r="AW10" s="151" t="s">
        <v>1</v>
      </c>
      <c r="AX10" s="152" t="s">
        <v>26</v>
      </c>
      <c r="AY10" s="152" t="s">
        <v>27</v>
      </c>
      <c r="AZ10" s="153" t="s">
        <v>28</v>
      </c>
      <c r="BA10" s="155" t="s">
        <v>29</v>
      </c>
      <c r="BB10" s="156" t="s">
        <v>30</v>
      </c>
      <c r="BC10" s="155" t="s">
        <v>29</v>
      </c>
      <c r="BD10" s="157" t="s">
        <v>30</v>
      </c>
      <c r="BE10" s="155" t="s">
        <v>31</v>
      </c>
      <c r="BF10" s="157" t="s">
        <v>32</v>
      </c>
      <c r="BG10" s="158"/>
      <c r="BH10" s="158"/>
      <c r="BI10" s="158"/>
      <c r="BJ10" s="159"/>
    </row>
    <row r="11" spans="1:62" s="81" customFormat="1" ht="16.5" thickTop="1">
      <c r="A11" s="68">
        <v>1</v>
      </c>
      <c r="B11" s="69"/>
      <c r="C11" s="70"/>
      <c r="D11" s="71"/>
      <c r="E11" s="82"/>
      <c r="F11" s="72"/>
      <c r="G11" s="73"/>
      <c r="H11" s="74"/>
      <c r="I11" s="82"/>
      <c r="J11" s="72"/>
      <c r="K11" s="73"/>
      <c r="L11" s="74"/>
      <c r="M11" s="82"/>
      <c r="N11" s="72"/>
      <c r="O11" s="73"/>
      <c r="P11" s="74"/>
      <c r="Q11" s="82"/>
      <c r="R11" s="75"/>
      <c r="S11" s="73"/>
      <c r="T11" s="74"/>
      <c r="U11" s="82"/>
      <c r="V11" s="72"/>
      <c r="W11" s="73"/>
      <c r="X11" s="74"/>
      <c r="Y11" s="82"/>
      <c r="Z11" s="72"/>
      <c r="AA11" s="73"/>
      <c r="AB11" s="74"/>
      <c r="AC11" s="82"/>
      <c r="AD11" s="72"/>
      <c r="AE11" s="73"/>
      <c r="AF11" s="74"/>
      <c r="AG11" s="82"/>
      <c r="AH11" s="76"/>
      <c r="AI11" s="73"/>
      <c r="AJ11" s="74"/>
      <c r="AK11" s="82"/>
      <c r="AL11" s="73"/>
      <c r="AM11" s="73"/>
      <c r="AN11" s="74"/>
      <c r="AO11" s="82"/>
      <c r="AP11" s="73"/>
      <c r="AQ11" s="73"/>
      <c r="AR11" s="74"/>
      <c r="AS11" s="82"/>
      <c r="AT11" s="73"/>
      <c r="AU11" s="73"/>
      <c r="AV11" s="74"/>
      <c r="AW11" s="82"/>
      <c r="AX11" s="73"/>
      <c r="AY11" s="73"/>
      <c r="AZ11" s="74"/>
      <c r="BA11" s="77"/>
      <c r="BB11" s="78"/>
      <c r="BC11" s="77"/>
      <c r="BD11" s="73"/>
      <c r="BE11" s="77"/>
      <c r="BF11" s="73"/>
      <c r="BG11" s="79"/>
      <c r="BH11" s="79"/>
      <c r="BI11" s="79"/>
      <c r="BJ11" s="80"/>
    </row>
    <row r="12" spans="3:62" s="11" customFormat="1" ht="15.75">
      <c r="C12" s="12"/>
      <c r="D12" s="13"/>
      <c r="E12" s="58"/>
      <c r="F12" s="53"/>
      <c r="G12" s="14"/>
      <c r="H12" s="61"/>
      <c r="I12" s="58"/>
      <c r="J12" s="53"/>
      <c r="K12" s="14"/>
      <c r="L12" s="61"/>
      <c r="M12" s="58"/>
      <c r="N12" s="53"/>
      <c r="O12" s="14"/>
      <c r="P12" s="61"/>
      <c r="Q12" s="58"/>
      <c r="R12" s="53"/>
      <c r="S12" s="14"/>
      <c r="T12" s="61"/>
      <c r="U12" s="58"/>
      <c r="V12" s="53"/>
      <c r="W12" s="14"/>
      <c r="X12" s="61"/>
      <c r="Y12" s="58"/>
      <c r="Z12" s="53"/>
      <c r="AA12" s="14"/>
      <c r="AB12" s="61"/>
      <c r="AC12" s="58"/>
      <c r="AD12" s="56"/>
      <c r="AE12" s="14"/>
      <c r="AF12" s="61"/>
      <c r="AG12" s="58"/>
      <c r="AH12" s="56"/>
      <c r="AI12" s="14"/>
      <c r="AJ12" s="61"/>
      <c r="AK12" s="58"/>
      <c r="AL12" s="56"/>
      <c r="AM12" s="14"/>
      <c r="AN12" s="61"/>
      <c r="AO12" s="58"/>
      <c r="AP12" s="56"/>
      <c r="AQ12" s="14"/>
      <c r="AR12" s="61"/>
      <c r="AS12" s="58"/>
      <c r="AT12" s="56"/>
      <c r="AU12" s="14"/>
      <c r="AV12" s="61"/>
      <c r="AW12" s="58"/>
      <c r="AX12" s="56"/>
      <c r="AY12" s="14"/>
      <c r="AZ12" s="61"/>
      <c r="BA12" s="15"/>
      <c r="BB12" s="16"/>
      <c r="BC12" s="15"/>
      <c r="BD12" s="14"/>
      <c r="BE12" s="15"/>
      <c r="BF12" s="14"/>
      <c r="BG12" s="17"/>
      <c r="BH12" s="17"/>
      <c r="BI12" s="17"/>
      <c r="BJ12" s="18"/>
    </row>
    <row r="13" spans="1:51" ht="15.75">
      <c r="A13" s="8" t="s">
        <v>38</v>
      </c>
      <c r="B13" s="7"/>
      <c r="C13" s="9"/>
      <c r="D13" s="10"/>
      <c r="E13" s="59"/>
      <c r="F13" s="54"/>
      <c r="G13" s="63"/>
      <c r="H13" s="62"/>
      <c r="I13" s="59"/>
      <c r="J13" s="54"/>
      <c r="K13" s="63"/>
      <c r="L13" s="62"/>
      <c r="M13" s="59"/>
      <c r="N13" s="54"/>
      <c r="O13" s="63"/>
      <c r="P13" s="62"/>
      <c r="Q13" s="59"/>
      <c r="R13" s="54"/>
      <c r="S13" s="63"/>
      <c r="T13" s="62"/>
      <c r="U13" s="59"/>
      <c r="V13" s="54"/>
      <c r="W13" s="63"/>
      <c r="X13" s="62"/>
      <c r="Y13" s="59"/>
      <c r="Z13" s="54"/>
      <c r="AA13" s="63"/>
      <c r="AB13" s="62"/>
      <c r="AC13" s="59"/>
      <c r="AD13" s="54"/>
      <c r="AE13" s="64"/>
      <c r="AF13" s="62"/>
      <c r="AG13" s="59"/>
      <c r="AH13" s="54"/>
      <c r="AI13" s="64"/>
      <c r="AJ13" s="62"/>
      <c r="AK13" s="59"/>
      <c r="AM13" s="64"/>
      <c r="AO13" s="59"/>
      <c r="AQ13" s="64"/>
      <c r="AS13" s="59"/>
      <c r="AU13" s="64"/>
      <c r="AW13" s="59"/>
      <c r="AY13" s="64"/>
    </row>
  </sheetData>
  <sheetProtection formatCells="0" formatColumns="0" formatRows="0" sort="0"/>
  <mergeCells count="17">
    <mergeCell ref="S6:AD6"/>
    <mergeCell ref="BJ3:BJ6"/>
    <mergeCell ref="BA3:BD6"/>
    <mergeCell ref="BE3:BF6"/>
    <mergeCell ref="BG3:BG6"/>
    <mergeCell ref="BH3:BH6"/>
    <mergeCell ref="BI3:BI6"/>
    <mergeCell ref="F6:P6"/>
    <mergeCell ref="S3:AD3"/>
    <mergeCell ref="A5:C5"/>
    <mergeCell ref="A3:C3"/>
    <mergeCell ref="A4:C4"/>
    <mergeCell ref="F3:P3"/>
    <mergeCell ref="F4:P4"/>
    <mergeCell ref="F5:P5"/>
    <mergeCell ref="S4:AD4"/>
    <mergeCell ref="S5:AD5"/>
  </mergeCells>
  <printOptions gridLines="1"/>
  <pageMargins left="0.75" right="0.75" top="1" bottom="1" header="0.5" footer="0.5"/>
  <pageSetup horizontalDpi="300" verticalDpi="300" orientation="portrait" paperSize="39" r:id="rId3"/>
  <headerFooter alignWithMargins="0">
    <oddHeader>&amp;C&amp;F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VarietyList"/>
  <dimension ref="A1:N195"/>
  <sheetViews>
    <sheetView zoomScalePageLayoutView="0" workbookViewId="0" topLeftCell="A1">
      <pane ySplit="8" topLeftCell="A1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7.7109375" style="36" customWidth="1"/>
    <col min="2" max="2" width="19.28125" style="21" customWidth="1"/>
    <col min="3" max="5" width="4.7109375" style="20" customWidth="1"/>
    <col min="6" max="6" width="9.00390625" style="26" customWidth="1"/>
    <col min="7" max="7" width="9.8515625" style="26" customWidth="1"/>
    <col min="8" max="16384" width="9.140625" style="26" customWidth="1"/>
  </cols>
  <sheetData>
    <row r="1" spans="1:5" s="33" customFormat="1" ht="20.25" customHeight="1" thickBot="1">
      <c r="A1" s="52" t="s">
        <v>43</v>
      </c>
      <c r="B1" s="31"/>
      <c r="C1" s="32"/>
      <c r="D1" s="32"/>
      <c r="E1" s="32"/>
    </row>
    <row r="2" spans="1:5" s="42" customFormat="1" ht="9.75" customHeight="1" thickBot="1" thickTop="1">
      <c r="A2" s="39"/>
      <c r="B2" s="40"/>
      <c r="C2" s="41"/>
      <c r="D2" s="41"/>
      <c r="E2" s="41"/>
    </row>
    <row r="3" spans="1:14" s="48" customFormat="1" ht="12.75" customHeight="1" thickTop="1">
      <c r="A3" s="43"/>
      <c r="B3" s="44" t="s">
        <v>50</v>
      </c>
      <c r="C3" s="45"/>
      <c r="D3" s="46" t="s">
        <v>46</v>
      </c>
      <c r="E3" s="47"/>
      <c r="F3" s="47"/>
      <c r="G3" s="45"/>
      <c r="H3" s="296" t="s">
        <v>49</v>
      </c>
      <c r="I3" s="297"/>
      <c r="J3" s="297"/>
      <c r="K3" s="297"/>
      <c r="L3" s="297"/>
      <c r="M3" s="297"/>
      <c r="N3" s="298"/>
    </row>
    <row r="4" spans="1:14" s="48" customFormat="1" ht="12.75" customHeight="1">
      <c r="A4" s="43"/>
      <c r="C4" s="45"/>
      <c r="D4" s="47"/>
      <c r="E4" s="46" t="s">
        <v>45</v>
      </c>
      <c r="F4" s="47"/>
      <c r="G4" s="45"/>
      <c r="H4" s="299" t="s">
        <v>52</v>
      </c>
      <c r="I4" s="300"/>
      <c r="J4" s="300"/>
      <c r="K4" s="300"/>
      <c r="L4" s="300"/>
      <c r="M4" s="300"/>
      <c r="N4" s="301"/>
    </row>
    <row r="5" spans="1:14" s="48" customFormat="1" ht="12.75" customHeight="1">
      <c r="A5" s="43"/>
      <c r="B5" s="49" t="s">
        <v>51</v>
      </c>
      <c r="C5" s="45"/>
      <c r="D5" s="47"/>
      <c r="E5" s="47"/>
      <c r="F5" s="46" t="s">
        <v>47</v>
      </c>
      <c r="G5" s="45"/>
      <c r="H5" s="302" t="s">
        <v>53</v>
      </c>
      <c r="I5" s="303"/>
      <c r="J5" s="303"/>
      <c r="K5" s="303"/>
      <c r="L5" s="303"/>
      <c r="M5" s="303"/>
      <c r="N5" s="304"/>
    </row>
    <row r="6" spans="1:14" s="48" customFormat="1" ht="12.75" customHeight="1" thickBot="1">
      <c r="A6" s="43"/>
      <c r="C6" s="45"/>
      <c r="D6" s="45"/>
      <c r="E6" s="45"/>
      <c r="F6" s="45"/>
      <c r="G6" s="45"/>
      <c r="H6" s="305" t="s">
        <v>48</v>
      </c>
      <c r="I6" s="306"/>
      <c r="J6" s="306"/>
      <c r="K6" s="306"/>
      <c r="L6" s="306"/>
      <c r="M6" s="306"/>
      <c r="N6" s="307"/>
    </row>
    <row r="7" spans="1:7" s="48" customFormat="1" ht="9.75" customHeight="1" thickBot="1" thickTop="1">
      <c r="A7" s="43"/>
      <c r="B7" s="50"/>
      <c r="C7" s="51"/>
      <c r="D7" s="51"/>
      <c r="E7" s="51"/>
      <c r="F7" s="45"/>
      <c r="G7" s="45"/>
    </row>
    <row r="8" spans="1:6" s="38" customFormat="1" ht="13.5" thickBot="1">
      <c r="A8" s="37" t="s">
        <v>33</v>
      </c>
      <c r="B8" s="37" t="s">
        <v>34</v>
      </c>
      <c r="C8" s="37" t="s">
        <v>35</v>
      </c>
      <c r="D8" s="37" t="s">
        <v>36</v>
      </c>
      <c r="E8" s="37" t="s">
        <v>37</v>
      </c>
      <c r="F8" s="37" t="s">
        <v>44</v>
      </c>
    </row>
    <row r="9" spans="1:7" s="24" customFormat="1" ht="13.5" thickTop="1">
      <c r="A9" s="34"/>
      <c r="B9" s="21"/>
      <c r="C9" s="20"/>
      <c r="D9" s="20"/>
      <c r="E9" s="19"/>
      <c r="F9" s="19"/>
      <c r="G9" s="23"/>
    </row>
    <row r="10" spans="1:7" ht="12.75">
      <c r="A10" s="34"/>
      <c r="F10" s="20"/>
      <c r="G10" s="25"/>
    </row>
    <row r="11" spans="1:6" ht="12.75">
      <c r="A11" s="34"/>
      <c r="F11" s="20"/>
    </row>
    <row r="12" spans="1:6" ht="12.75">
      <c r="A12" s="34"/>
      <c r="F12" s="20"/>
    </row>
    <row r="13" spans="1:6" ht="12.75">
      <c r="A13" s="34"/>
      <c r="F13" s="20"/>
    </row>
    <row r="14" spans="1:6" ht="12.75">
      <c r="A14" s="34"/>
      <c r="F14" s="20"/>
    </row>
    <row r="15" spans="1:6" ht="12.75">
      <c r="A15" s="34"/>
      <c r="F15" s="20"/>
    </row>
    <row r="16" spans="1:6" ht="12.75">
      <c r="A16" s="34"/>
      <c r="F16" s="20"/>
    </row>
    <row r="17" spans="1:7" ht="12.75">
      <c r="A17" s="34"/>
      <c r="F17" s="20"/>
      <c r="G17" s="27"/>
    </row>
    <row r="18" spans="1:7" ht="12.75">
      <c r="A18" s="34"/>
      <c r="F18" s="20"/>
      <c r="G18" s="27"/>
    </row>
    <row r="19" spans="1:7" ht="12.75">
      <c r="A19" s="34"/>
      <c r="F19" s="20"/>
      <c r="G19" s="27"/>
    </row>
    <row r="20" spans="1:7" ht="12.75">
      <c r="A20" s="34"/>
      <c r="F20" s="20"/>
      <c r="G20" s="27"/>
    </row>
    <row r="21" spans="1:7" ht="12.75">
      <c r="A21" s="34"/>
      <c r="F21" s="20"/>
      <c r="G21" s="27"/>
    </row>
    <row r="22" spans="1:7" ht="12.75">
      <c r="A22" s="34"/>
      <c r="B22" s="28"/>
      <c r="F22" s="20"/>
      <c r="G22" s="27"/>
    </row>
    <row r="23" spans="1:7" ht="12.75">
      <c r="A23" s="34"/>
      <c r="B23" s="28"/>
      <c r="F23" s="20"/>
      <c r="G23" s="27"/>
    </row>
    <row r="24" spans="1:7" ht="12.75">
      <c r="A24" s="34"/>
      <c r="B24" s="28"/>
      <c r="F24" s="20"/>
      <c r="G24" s="27"/>
    </row>
    <row r="25" spans="1:7" ht="12.75">
      <c r="A25" s="34"/>
      <c r="F25" s="20"/>
      <c r="G25" s="27"/>
    </row>
    <row r="26" spans="1:7" ht="12.75">
      <c r="A26" s="34"/>
      <c r="F26" s="20"/>
      <c r="G26" s="27"/>
    </row>
    <row r="27" spans="1:7" ht="12.75">
      <c r="A27" s="34"/>
      <c r="F27" s="20"/>
      <c r="G27" s="27"/>
    </row>
    <row r="28" spans="1:7" ht="12.75">
      <c r="A28" s="34"/>
      <c r="F28" s="20"/>
      <c r="G28" s="27"/>
    </row>
    <row r="29" spans="1:7" ht="12.75">
      <c r="A29" s="34"/>
      <c r="F29" s="20"/>
      <c r="G29" s="27"/>
    </row>
    <row r="30" spans="1:7" ht="12.75">
      <c r="A30" s="34"/>
      <c r="F30" s="20"/>
      <c r="G30" s="27"/>
    </row>
    <row r="31" spans="1:7" ht="12.75">
      <c r="A31" s="34"/>
      <c r="F31" s="20"/>
      <c r="G31" s="27"/>
    </row>
    <row r="32" spans="1:7" ht="12.75">
      <c r="A32" s="34"/>
      <c r="F32" s="20"/>
      <c r="G32" s="27"/>
    </row>
    <row r="33" spans="1:7" ht="12.75">
      <c r="A33" s="34"/>
      <c r="F33" s="20"/>
      <c r="G33" s="27"/>
    </row>
    <row r="34" spans="1:7" ht="12.75">
      <c r="A34" s="34"/>
      <c r="F34" s="20"/>
      <c r="G34" s="27"/>
    </row>
    <row r="35" spans="1:7" ht="12.75">
      <c r="A35" s="34"/>
      <c r="F35" s="20"/>
      <c r="G35" s="27"/>
    </row>
    <row r="36" spans="1:7" ht="12.75">
      <c r="A36" s="34"/>
      <c r="F36" s="20"/>
      <c r="G36" s="27"/>
    </row>
    <row r="37" spans="1:7" ht="12.75">
      <c r="A37" s="34"/>
      <c r="F37" s="20"/>
      <c r="G37" s="27"/>
    </row>
    <row r="38" spans="1:7" ht="12.75">
      <c r="A38" s="34"/>
      <c r="F38" s="20"/>
      <c r="G38" s="27"/>
    </row>
    <row r="39" spans="1:7" ht="12.75">
      <c r="A39" s="34"/>
      <c r="F39" s="20"/>
      <c r="G39" s="27"/>
    </row>
    <row r="40" spans="1:7" ht="12.75">
      <c r="A40" s="34"/>
      <c r="F40" s="20"/>
      <c r="G40" s="27"/>
    </row>
    <row r="41" spans="1:7" ht="12.75">
      <c r="A41" s="34"/>
      <c r="F41" s="20"/>
      <c r="G41" s="27"/>
    </row>
    <row r="42" spans="1:7" ht="12.75">
      <c r="A42" s="34"/>
      <c r="F42" s="20"/>
      <c r="G42" s="27"/>
    </row>
    <row r="43" spans="1:7" ht="12.75">
      <c r="A43" s="34"/>
      <c r="F43" s="20"/>
      <c r="G43" s="27"/>
    </row>
    <row r="44" spans="1:7" ht="12.75">
      <c r="A44" s="34"/>
      <c r="F44" s="20"/>
      <c r="G44" s="27"/>
    </row>
    <row r="45" spans="1:7" ht="12.75">
      <c r="A45" s="34"/>
      <c r="F45" s="20"/>
      <c r="G45" s="27"/>
    </row>
    <row r="46" spans="1:7" ht="12.75">
      <c r="A46" s="34"/>
      <c r="F46" s="20"/>
      <c r="G46" s="27"/>
    </row>
    <row r="47" spans="1:7" ht="12.75">
      <c r="A47" s="34"/>
      <c r="F47" s="20"/>
      <c r="G47" s="27"/>
    </row>
    <row r="48" spans="1:7" ht="12.75">
      <c r="A48" s="34"/>
      <c r="F48" s="20"/>
      <c r="G48" s="27"/>
    </row>
    <row r="49" spans="1:7" ht="12.75">
      <c r="A49" s="34"/>
      <c r="F49" s="20"/>
      <c r="G49" s="27"/>
    </row>
    <row r="50" spans="1:7" ht="12.75">
      <c r="A50" s="34"/>
      <c r="F50" s="20"/>
      <c r="G50" s="27"/>
    </row>
    <row r="51" spans="1:7" ht="12.75">
      <c r="A51" s="34"/>
      <c r="F51" s="20"/>
      <c r="G51" s="27"/>
    </row>
    <row r="52" spans="1:7" ht="12.75">
      <c r="A52" s="34"/>
      <c r="F52" s="20"/>
      <c r="G52" s="27"/>
    </row>
    <row r="53" spans="1:7" ht="12.75">
      <c r="A53" s="34"/>
      <c r="F53" s="20"/>
      <c r="G53" s="27"/>
    </row>
    <row r="54" spans="1:7" ht="12.75">
      <c r="A54" s="35"/>
      <c r="C54" s="22"/>
      <c r="F54" s="20"/>
      <c r="G54" s="27"/>
    </row>
    <row r="55" spans="1:7" ht="12.75">
      <c r="A55" s="35"/>
      <c r="C55" s="22"/>
      <c r="F55" s="20"/>
      <c r="G55" s="27"/>
    </row>
    <row r="56" spans="1:7" ht="12.75">
      <c r="A56" s="35"/>
      <c r="C56" s="22"/>
      <c r="F56" s="20"/>
      <c r="G56" s="27"/>
    </row>
    <row r="57" spans="1:7" ht="12.75">
      <c r="A57" s="35"/>
      <c r="C57" s="22"/>
      <c r="F57" s="20"/>
      <c r="G57" s="27"/>
    </row>
    <row r="58" spans="1:7" ht="12.75">
      <c r="A58" s="35"/>
      <c r="C58" s="22"/>
      <c r="F58" s="20"/>
      <c r="G58" s="27"/>
    </row>
    <row r="59" spans="1:7" ht="12.75">
      <c r="A59" s="35"/>
      <c r="C59" s="22"/>
      <c r="F59" s="20"/>
      <c r="G59" s="27"/>
    </row>
    <row r="60" spans="1:7" ht="12.75">
      <c r="A60" s="35"/>
      <c r="C60" s="22"/>
      <c r="F60" s="20"/>
      <c r="G60" s="27"/>
    </row>
    <row r="61" spans="1:7" ht="12.75">
      <c r="A61" s="35"/>
      <c r="C61" s="22"/>
      <c r="F61" s="20"/>
      <c r="G61" s="27"/>
    </row>
    <row r="62" spans="1:7" ht="12.75">
      <c r="A62" s="35"/>
      <c r="C62" s="22"/>
      <c r="F62" s="20"/>
      <c r="G62" s="27"/>
    </row>
    <row r="63" ht="12.75">
      <c r="F63" s="20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</sheetData>
  <sheetProtection formatCells="0" formatColumns="0" formatRows="0" insertRows="0" deleteRows="0" selectLockedCells="1" sort="0"/>
  <mergeCells count="4">
    <mergeCell ref="H3:N3"/>
    <mergeCell ref="H4:N4"/>
    <mergeCell ref="H5:N5"/>
    <mergeCell ref="H6:N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Anova"/>
  <dimension ref="A1:L445"/>
  <sheetViews>
    <sheetView zoomScalePageLayoutView="0" workbookViewId="0" topLeftCell="A1">
      <selection activeCell="F393" sqref="F393:L445"/>
    </sheetView>
  </sheetViews>
  <sheetFormatPr defaultColWidth="9.140625" defaultRowHeight="12.75"/>
  <cols>
    <col min="1" max="5" width="9.421875" style="0" bestFit="1" customWidth="1"/>
  </cols>
  <sheetData>
    <row r="1" spans="1:6" ht="19.5">
      <c r="A1" s="211" t="s">
        <v>79</v>
      </c>
      <c r="F1" t="s">
        <v>57</v>
      </c>
    </row>
    <row r="2" ht="13.5" thickBot="1"/>
    <row r="3" spans="6:10" ht="12.75">
      <c r="F3" s="210" t="s">
        <v>58</v>
      </c>
      <c r="G3" s="210" t="s">
        <v>59</v>
      </c>
      <c r="H3" s="210" t="s">
        <v>60</v>
      </c>
      <c r="I3" s="210" t="s">
        <v>61</v>
      </c>
      <c r="J3" s="210" t="s">
        <v>62</v>
      </c>
    </row>
    <row r="4" spans="1:10" ht="12.75">
      <c r="A4" s="83">
        <v>0.9769243364914406</v>
      </c>
      <c r="B4" s="83">
        <v>0.9017763106074836</v>
      </c>
      <c r="C4" s="83">
        <v>0.9017763106074836</v>
      </c>
      <c r="D4" s="83">
        <v>0.8266282847235267</v>
      </c>
      <c r="F4" s="84" t="s">
        <v>63</v>
      </c>
      <c r="G4" s="84">
        <v>4</v>
      </c>
      <c r="H4" s="84">
        <v>3.6071052424299346</v>
      </c>
      <c r="I4" s="84">
        <v>0.9017763106074836</v>
      </c>
      <c r="J4" s="84">
        <v>0.0037648171961705778</v>
      </c>
    </row>
    <row r="5" spans="1:10" ht="12.75">
      <c r="A5" s="83">
        <v>1.0520723623753976</v>
      </c>
      <c r="B5" s="83">
        <v>1.1272203882593546</v>
      </c>
      <c r="C5" s="83">
        <v>1.1272203882593546</v>
      </c>
      <c r="D5" s="83">
        <v>0.9769243364914406</v>
      </c>
      <c r="F5" s="84" t="s">
        <v>64</v>
      </c>
      <c r="G5" s="84">
        <v>4</v>
      </c>
      <c r="H5" s="84">
        <v>4.283437475385547</v>
      </c>
      <c r="I5" s="84">
        <v>1.0708593688463868</v>
      </c>
      <c r="J5" s="84">
        <v>0.005176623644734544</v>
      </c>
    </row>
    <row r="6" spans="1:10" ht="12.75">
      <c r="A6" s="83">
        <v>1.2023684141433115</v>
      </c>
      <c r="B6" s="83">
        <v>0.9769243364914406</v>
      </c>
      <c r="C6" s="83">
        <v>1.0520723623753976</v>
      </c>
      <c r="D6" s="83">
        <v>1.2023684141433115</v>
      </c>
      <c r="F6" s="84" t="s">
        <v>81</v>
      </c>
      <c r="G6" s="84">
        <v>4</v>
      </c>
      <c r="H6" s="84">
        <v>4.433733527153461</v>
      </c>
      <c r="I6" s="84">
        <v>1.1084333817883651</v>
      </c>
      <c r="J6" s="84">
        <v>0.0127062580370757</v>
      </c>
    </row>
    <row r="7" spans="1:10" ht="12.75">
      <c r="A7" s="83">
        <v>1.1272203882593546</v>
      </c>
      <c r="B7" s="83">
        <v>0.9017763106074836</v>
      </c>
      <c r="C7" s="83">
        <v>1.1272203882593546</v>
      </c>
      <c r="D7" s="83">
        <v>1.0520723623753976</v>
      </c>
      <c r="F7" s="84" t="s">
        <v>82</v>
      </c>
      <c r="G7" s="84">
        <v>4</v>
      </c>
      <c r="H7" s="84">
        <v>4.20828944950159</v>
      </c>
      <c r="I7" s="84">
        <v>1.0520723623753976</v>
      </c>
      <c r="J7" s="84">
        <v>0.011294451588511735</v>
      </c>
    </row>
    <row r="8" spans="1:10" ht="12.75">
      <c r="A8" s="83">
        <v>1.4278124917951822</v>
      </c>
      <c r="B8" s="83">
        <v>0.8266282847235267</v>
      </c>
      <c r="C8" s="83">
        <v>1.3526644659112255</v>
      </c>
      <c r="D8" s="83">
        <v>1.5781085435630964</v>
      </c>
      <c r="F8" s="84" t="s">
        <v>83</v>
      </c>
      <c r="G8" s="84">
        <v>4</v>
      </c>
      <c r="H8" s="84">
        <v>5.185213785993031</v>
      </c>
      <c r="I8" s="84">
        <v>1.2963034464982577</v>
      </c>
      <c r="J8" s="84">
        <v>0.1068266879413402</v>
      </c>
    </row>
    <row r="9" spans="1:10" ht="12.75">
      <c r="A9" s="83">
        <v>0.8266282847235267</v>
      </c>
      <c r="B9" s="83">
        <v>1.0520723623753976</v>
      </c>
      <c r="C9" s="83">
        <v>1.0520723623753976</v>
      </c>
      <c r="D9" s="83">
        <v>0.9769243364914406</v>
      </c>
      <c r="F9" s="84" t="s">
        <v>84</v>
      </c>
      <c r="G9" s="84">
        <v>4</v>
      </c>
      <c r="H9" s="84">
        <v>3.9076973459657625</v>
      </c>
      <c r="I9" s="84">
        <v>0.9769243364914406</v>
      </c>
      <c r="J9" s="84">
        <v>0.011294451588511735</v>
      </c>
    </row>
    <row r="10" spans="1:10" ht="12.75">
      <c r="A10" s="83">
        <v>1.2023684141433115</v>
      </c>
      <c r="B10" s="83">
        <v>0.6011842070716558</v>
      </c>
      <c r="C10" s="83">
        <v>1.4278124917951822</v>
      </c>
      <c r="D10" s="83">
        <v>1.3526644659112255</v>
      </c>
      <c r="F10" s="84" t="s">
        <v>85</v>
      </c>
      <c r="G10" s="84">
        <v>4</v>
      </c>
      <c r="H10" s="84">
        <v>4.584029578921375</v>
      </c>
      <c r="I10" s="84">
        <v>1.1460073947303437</v>
      </c>
      <c r="J10" s="84">
        <v>0.1407100427068754</v>
      </c>
    </row>
    <row r="11" spans="1:10" ht="12.75">
      <c r="A11" s="83">
        <v>0.9769243364914406</v>
      </c>
      <c r="B11" s="83">
        <v>1.0520723623753976</v>
      </c>
      <c r="C11" s="83">
        <v>1.2023684141433115</v>
      </c>
      <c r="D11" s="83">
        <v>1.1272203882593546</v>
      </c>
      <c r="F11" s="84" t="s">
        <v>86</v>
      </c>
      <c r="G11" s="84">
        <v>4</v>
      </c>
      <c r="H11" s="84">
        <v>4.358585501269505</v>
      </c>
      <c r="I11" s="84">
        <v>1.0896463753173762</v>
      </c>
      <c r="J11" s="84">
        <v>0.009412042990426445</v>
      </c>
    </row>
    <row r="12" spans="1:10" ht="12.75">
      <c r="A12" s="83">
        <v>0.9769243364914406</v>
      </c>
      <c r="B12" s="83">
        <v>1.2023684141433115</v>
      </c>
      <c r="C12" s="83">
        <v>1.1272203882593546</v>
      </c>
      <c r="D12" s="83">
        <v>0.7514802588395697</v>
      </c>
      <c r="F12" s="84" t="s">
        <v>87</v>
      </c>
      <c r="G12" s="84">
        <v>4</v>
      </c>
      <c r="H12" s="84">
        <v>4.057993397733677</v>
      </c>
      <c r="I12" s="84">
        <v>1.0144983494334192</v>
      </c>
      <c r="J12" s="84">
        <v>0.03953058055979053</v>
      </c>
    </row>
    <row r="13" spans="1:10" ht="12.75">
      <c r="A13" s="83">
        <v>0.6763322329556127</v>
      </c>
      <c r="B13" s="83">
        <v>1.2023684141433115</v>
      </c>
      <c r="C13" s="83">
        <v>0.9769243364914406</v>
      </c>
      <c r="D13" s="83">
        <v>0.9769243364914406</v>
      </c>
      <c r="F13" s="84" t="s">
        <v>88</v>
      </c>
      <c r="G13" s="84">
        <v>4</v>
      </c>
      <c r="H13" s="84">
        <v>3.8325493200818057</v>
      </c>
      <c r="I13" s="84">
        <v>0.9581373300204514</v>
      </c>
      <c r="J13" s="84">
        <v>0.04658961280261072</v>
      </c>
    </row>
    <row r="14" spans="1:10" ht="12.75">
      <c r="A14" s="83">
        <v>1.2023684141433115</v>
      </c>
      <c r="B14" s="83">
        <v>0.9769243364914406</v>
      </c>
      <c r="C14" s="83">
        <v>1.2775164400272683</v>
      </c>
      <c r="D14" s="83">
        <v>0.5260361811876988</v>
      </c>
      <c r="F14" s="84" t="s">
        <v>89</v>
      </c>
      <c r="G14" s="84">
        <v>4</v>
      </c>
      <c r="H14" s="84">
        <v>3.982845371849719</v>
      </c>
      <c r="I14" s="84">
        <v>0.9957113429624298</v>
      </c>
      <c r="J14" s="84">
        <v>0.11435632233368113</v>
      </c>
    </row>
    <row r="15" spans="1:10" ht="12.75">
      <c r="A15" s="83">
        <v>1.0520723623753976</v>
      </c>
      <c r="B15" s="83">
        <v>1.0520723623753976</v>
      </c>
      <c r="C15" s="83">
        <v>1.2023684141433115</v>
      </c>
      <c r="D15" s="83">
        <v>1.5781085435630964</v>
      </c>
      <c r="F15" s="84" t="s">
        <v>90</v>
      </c>
      <c r="G15" s="84">
        <v>4</v>
      </c>
      <c r="H15" s="84">
        <v>4.884621682457203</v>
      </c>
      <c r="I15" s="84">
        <v>1.2211554206143007</v>
      </c>
      <c r="J15" s="84">
        <v>0.06164888158729317</v>
      </c>
    </row>
    <row r="16" spans="1:10" ht="12.75">
      <c r="A16" s="83">
        <v>0.7514802588395697</v>
      </c>
      <c r="B16" s="83">
        <v>0.9017763106074836</v>
      </c>
      <c r="C16" s="83">
        <v>1.0520723623753976</v>
      </c>
      <c r="D16" s="83">
        <v>1.0520723623753976</v>
      </c>
      <c r="F16" s="84" t="s">
        <v>91</v>
      </c>
      <c r="G16" s="84">
        <v>4</v>
      </c>
      <c r="H16" s="84">
        <v>3.7574012941978485</v>
      </c>
      <c r="I16" s="84">
        <v>0.9393503235494621</v>
      </c>
      <c r="J16" s="84">
        <v>0.020706494578938067</v>
      </c>
    </row>
    <row r="17" spans="1:10" ht="12.75">
      <c r="A17" s="83">
        <v>1.3526644659112255</v>
      </c>
      <c r="B17" s="83">
        <v>0.8266282847235267</v>
      </c>
      <c r="C17" s="83">
        <v>1.2023684141433115</v>
      </c>
      <c r="D17" s="83">
        <v>0.6763322329556127</v>
      </c>
      <c r="F17" s="84" t="s">
        <v>92</v>
      </c>
      <c r="G17" s="84">
        <v>4</v>
      </c>
      <c r="H17" s="84">
        <v>4.057993397733676</v>
      </c>
      <c r="I17" s="84">
        <v>1.014498349433419</v>
      </c>
      <c r="J17" s="84">
        <v>0.0997676556985206</v>
      </c>
    </row>
    <row r="18" spans="1:10" ht="12.75">
      <c r="A18" s="83">
        <v>0.8266282847235267</v>
      </c>
      <c r="B18" s="83">
        <v>1.1272203882593546</v>
      </c>
      <c r="C18" s="83">
        <v>1.2023684141433115</v>
      </c>
      <c r="D18" s="83">
        <v>1.3526644659112255</v>
      </c>
      <c r="F18" s="84" t="s">
        <v>93</v>
      </c>
      <c r="G18" s="84">
        <v>4</v>
      </c>
      <c r="H18" s="84">
        <v>4.508881553037418</v>
      </c>
      <c r="I18" s="84">
        <v>1.1272203882593546</v>
      </c>
      <c r="J18" s="84">
        <v>0.04894262355021765</v>
      </c>
    </row>
    <row r="19" spans="1:10" ht="12.75">
      <c r="A19" s="83">
        <v>1.1272203882593546</v>
      </c>
      <c r="B19" s="83">
        <v>0.5260361811876988</v>
      </c>
      <c r="C19" s="83">
        <v>1.0520723623753976</v>
      </c>
      <c r="D19" s="83">
        <v>0.8266282847235267</v>
      </c>
      <c r="F19" s="84" t="s">
        <v>94</v>
      </c>
      <c r="G19" s="84">
        <v>4</v>
      </c>
      <c r="H19" s="84">
        <v>3.531957216545978</v>
      </c>
      <c r="I19" s="84">
        <v>0.8829893041364945</v>
      </c>
      <c r="J19" s="84">
        <v>0.07294333317580486</v>
      </c>
    </row>
    <row r="20" spans="1:10" ht="12.75">
      <c r="A20" s="83">
        <v>1.1272203882593546</v>
      </c>
      <c r="B20" s="83">
        <v>0.8266282847235267</v>
      </c>
      <c r="C20" s="83">
        <v>0.9017763106074836</v>
      </c>
      <c r="D20" s="83">
        <v>0.6763322329556127</v>
      </c>
      <c r="F20" s="84" t="s">
        <v>95</v>
      </c>
      <c r="G20" s="84">
        <v>4</v>
      </c>
      <c r="H20" s="84">
        <v>3.531957216545978</v>
      </c>
      <c r="I20" s="84">
        <v>0.8829893041364945</v>
      </c>
      <c r="J20" s="84">
        <v>0.035295161214099036</v>
      </c>
    </row>
    <row r="21" spans="1:10" ht="12.75">
      <c r="A21" s="83">
        <v>1.0520723623753976</v>
      </c>
      <c r="B21" s="83">
        <v>1.2775164400272683</v>
      </c>
      <c r="C21" s="83">
        <v>0.9769243364914406</v>
      </c>
      <c r="D21" s="83">
        <v>1.2023684141433115</v>
      </c>
      <c r="F21" s="84" t="s">
        <v>96</v>
      </c>
      <c r="G21" s="84">
        <v>4</v>
      </c>
      <c r="H21" s="84">
        <v>4.508881553037418</v>
      </c>
      <c r="I21" s="84">
        <v>1.1272203882593546</v>
      </c>
      <c r="J21" s="84">
        <v>0.01882408598085276</v>
      </c>
    </row>
    <row r="22" spans="1:10" ht="12.75">
      <c r="A22" s="83">
        <v>0.6763322329556127</v>
      </c>
      <c r="B22" s="83">
        <v>1.1272203882593546</v>
      </c>
      <c r="C22" s="83">
        <v>0.9017763106074836</v>
      </c>
      <c r="D22" s="83">
        <v>0.6763322329556127</v>
      </c>
      <c r="F22" s="84" t="s">
        <v>97</v>
      </c>
      <c r="G22" s="84">
        <v>4</v>
      </c>
      <c r="H22" s="84">
        <v>3.3816611647780634</v>
      </c>
      <c r="I22" s="84">
        <v>0.8454152911945159</v>
      </c>
      <c r="J22" s="84">
        <v>0.046589612802611015</v>
      </c>
    </row>
    <row r="23" spans="1:10" ht="12.75">
      <c r="A23" s="83">
        <v>1.0520723623753976</v>
      </c>
      <c r="B23" s="83">
        <v>0.37574012941978485</v>
      </c>
      <c r="C23" s="83">
        <v>1.0520723623753976</v>
      </c>
      <c r="D23" s="83">
        <v>1.2775164400272683</v>
      </c>
      <c r="F23" s="84" t="s">
        <v>98</v>
      </c>
      <c r="G23" s="84">
        <v>4</v>
      </c>
      <c r="H23" s="84">
        <v>3.757401294197848</v>
      </c>
      <c r="I23" s="84">
        <v>0.939350323549462</v>
      </c>
      <c r="J23" s="84">
        <v>0.15247509644490842</v>
      </c>
    </row>
    <row r="24" spans="1:10" ht="12.75">
      <c r="A24" s="83">
        <v>1.4278124917951822</v>
      </c>
      <c r="B24" s="83">
        <v>1.0520723623753976</v>
      </c>
      <c r="C24" s="83">
        <v>1.2023684141433115</v>
      </c>
      <c r="D24" s="83">
        <v>1.0520723623753976</v>
      </c>
      <c r="F24" s="84" t="s">
        <v>99</v>
      </c>
      <c r="G24" s="84">
        <v>4</v>
      </c>
      <c r="H24" s="84">
        <v>4.734325630689289</v>
      </c>
      <c r="I24" s="84">
        <v>1.1835814076723223</v>
      </c>
      <c r="J24" s="84">
        <v>0.03153034401792828</v>
      </c>
    </row>
    <row r="25" spans="1:10" ht="12.75">
      <c r="A25" s="83">
        <v>1.0520723623753976</v>
      </c>
      <c r="B25" s="83">
        <v>0.9017763106074836</v>
      </c>
      <c r="C25" s="83">
        <v>1.1272203882593546</v>
      </c>
      <c r="D25" s="83">
        <v>0.9017763106074836</v>
      </c>
      <c r="F25" s="84" t="s">
        <v>100</v>
      </c>
      <c r="G25" s="84">
        <v>4</v>
      </c>
      <c r="H25" s="84">
        <v>3.982845371849719</v>
      </c>
      <c r="I25" s="84">
        <v>0.9957113429624298</v>
      </c>
      <c r="J25" s="84">
        <v>0.0127062580370757</v>
      </c>
    </row>
    <row r="26" spans="1:10" ht="12.75">
      <c r="A26" s="83">
        <v>0.6763322329556127</v>
      </c>
      <c r="B26" s="83">
        <v>0.8266282847235267</v>
      </c>
      <c r="C26" s="83">
        <v>0.9017763106074836</v>
      </c>
      <c r="D26" s="83">
        <v>1.2023684141433115</v>
      </c>
      <c r="F26" s="84" t="s">
        <v>101</v>
      </c>
      <c r="G26" s="84">
        <v>4</v>
      </c>
      <c r="H26" s="84">
        <v>3.6071052424299346</v>
      </c>
      <c r="I26" s="84">
        <v>0.9017763106074836</v>
      </c>
      <c r="J26" s="84">
        <v>0.0489426235502175</v>
      </c>
    </row>
    <row r="27" spans="1:10" ht="12.75">
      <c r="A27" s="83">
        <v>1.1272203882593546</v>
      </c>
      <c r="B27" s="83">
        <v>1.0520723623753976</v>
      </c>
      <c r="C27" s="83">
        <v>1.2023684141433115</v>
      </c>
      <c r="D27" s="83">
        <v>0.8266282847235267</v>
      </c>
      <c r="F27" s="84" t="s">
        <v>102</v>
      </c>
      <c r="G27" s="84">
        <v>4</v>
      </c>
      <c r="H27" s="84">
        <v>4.20828944950159</v>
      </c>
      <c r="I27" s="84">
        <v>1.0520723623753976</v>
      </c>
      <c r="J27" s="84">
        <v>0.026353720373193983</v>
      </c>
    </row>
    <row r="28" spans="1:10" ht="12.75">
      <c r="A28" s="83">
        <v>1.1272203882593546</v>
      </c>
      <c r="B28" s="83">
        <v>0.9769243364914406</v>
      </c>
      <c r="C28" s="83">
        <v>0.6011842070716558</v>
      </c>
      <c r="D28" s="83">
        <v>0.8266282847235267</v>
      </c>
      <c r="F28" s="84" t="s">
        <v>103</v>
      </c>
      <c r="G28" s="84">
        <v>4</v>
      </c>
      <c r="H28" s="84">
        <v>3.531957216545978</v>
      </c>
      <c r="I28" s="84">
        <v>0.8829893041364945</v>
      </c>
      <c r="J28" s="84">
        <v>0.05035442999878148</v>
      </c>
    </row>
    <row r="29" spans="1:10" ht="12.75">
      <c r="A29" s="83">
        <v>1.1272203882593546</v>
      </c>
      <c r="B29" s="83">
        <v>1.1272203882593546</v>
      </c>
      <c r="C29" s="83">
        <v>0.9017763106074836</v>
      </c>
      <c r="D29" s="83">
        <v>1.1272203882593546</v>
      </c>
      <c r="F29" s="84" t="s">
        <v>104</v>
      </c>
      <c r="G29" s="84">
        <v>4</v>
      </c>
      <c r="H29" s="84">
        <v>4.283437475385547</v>
      </c>
      <c r="I29" s="84">
        <v>1.0708593688463868</v>
      </c>
      <c r="J29" s="84">
        <v>0.012706258037075702</v>
      </c>
    </row>
    <row r="30" spans="1:10" ht="12.75">
      <c r="A30" s="83">
        <v>1.0520723623753976</v>
      </c>
      <c r="B30" s="83">
        <v>1.0520723623753976</v>
      </c>
      <c r="C30" s="83">
        <v>0.8266282847235267</v>
      </c>
      <c r="D30" s="83">
        <v>0.9769243364914406</v>
      </c>
      <c r="F30" s="84" t="s">
        <v>105</v>
      </c>
      <c r="G30" s="84">
        <v>4</v>
      </c>
      <c r="H30" s="84">
        <v>3.9076973459657625</v>
      </c>
      <c r="I30" s="84">
        <v>0.9769243364914406</v>
      </c>
      <c r="J30" s="84">
        <v>0.011294451588511731</v>
      </c>
    </row>
    <row r="31" spans="1:10" ht="12.75">
      <c r="A31" s="83">
        <v>0.9017763106074836</v>
      </c>
      <c r="B31" s="83">
        <v>1.2023684141433115</v>
      </c>
      <c r="C31" s="83">
        <v>0.6763322329556127</v>
      </c>
      <c r="D31" s="83">
        <v>0.7514802588395697</v>
      </c>
      <c r="F31" s="84" t="s">
        <v>106</v>
      </c>
      <c r="G31" s="84">
        <v>4</v>
      </c>
      <c r="H31" s="84">
        <v>3.5319572165459774</v>
      </c>
      <c r="I31" s="84">
        <v>0.8829893041364943</v>
      </c>
      <c r="J31" s="84">
        <v>0.05411924719495224</v>
      </c>
    </row>
    <row r="32" spans="1:10" ht="12.75">
      <c r="A32" s="83">
        <v>1.1272203882593546</v>
      </c>
      <c r="B32" s="83">
        <v>0.9017763106074836</v>
      </c>
      <c r="C32" s="83">
        <v>0.7514802588395697</v>
      </c>
      <c r="D32" s="83">
        <v>0.9769243364914406</v>
      </c>
      <c r="F32" s="84" t="s">
        <v>107</v>
      </c>
      <c r="G32" s="84">
        <v>4</v>
      </c>
      <c r="H32" s="84">
        <v>3.757401294197849</v>
      </c>
      <c r="I32" s="84">
        <v>0.9393503235494622</v>
      </c>
      <c r="J32" s="84">
        <v>0.02447131177510838</v>
      </c>
    </row>
    <row r="33" spans="1:10" ht="12.75">
      <c r="A33" s="83">
        <v>0.6763322329556127</v>
      </c>
      <c r="B33" s="83">
        <v>1.1272203882593546</v>
      </c>
      <c r="C33" s="83">
        <v>0.9769243364914406</v>
      </c>
      <c r="D33" s="83">
        <v>0.6011842070716558</v>
      </c>
      <c r="F33" s="84" t="s">
        <v>108</v>
      </c>
      <c r="G33" s="84">
        <v>4</v>
      </c>
      <c r="H33" s="84">
        <v>3.3816611647780634</v>
      </c>
      <c r="I33" s="84">
        <v>0.8454152911945159</v>
      </c>
      <c r="J33" s="84">
        <v>0.061648881587293314</v>
      </c>
    </row>
    <row r="34" spans="1:10" ht="12.75">
      <c r="A34" s="83">
        <v>0.9017763106074836</v>
      </c>
      <c r="B34" s="83">
        <v>0.9017763106074836</v>
      </c>
      <c r="C34" s="83">
        <v>0.9017763106074836</v>
      </c>
      <c r="D34" s="83">
        <v>0.4508881553037418</v>
      </c>
      <c r="F34" s="84" t="s">
        <v>109</v>
      </c>
      <c r="G34" s="84">
        <v>4</v>
      </c>
      <c r="H34" s="84">
        <v>3.1562170871261928</v>
      </c>
      <c r="I34" s="84">
        <v>0.7890542717815482</v>
      </c>
      <c r="J34" s="84">
        <v>0.05082503214830281</v>
      </c>
    </row>
    <row r="35" spans="1:10" ht="12.75">
      <c r="A35" s="83">
        <v>0.9017763106074836</v>
      </c>
      <c r="B35" s="83">
        <v>1.1272203882593546</v>
      </c>
      <c r="C35" s="83">
        <v>0.9017763106074836</v>
      </c>
      <c r="D35" s="83">
        <v>1.1272203882593546</v>
      </c>
      <c r="F35" s="84" t="s">
        <v>110</v>
      </c>
      <c r="G35" s="84">
        <v>4</v>
      </c>
      <c r="H35" s="84">
        <v>4.057993397733677</v>
      </c>
      <c r="I35" s="84">
        <v>1.0144983494334192</v>
      </c>
      <c r="J35" s="84">
        <v>0.016941677382767157</v>
      </c>
    </row>
    <row r="36" spans="1:10" ht="12.75">
      <c r="A36" s="83">
        <v>0.7514802588395697</v>
      </c>
      <c r="B36" s="83">
        <v>1.1272203882593546</v>
      </c>
      <c r="C36" s="83">
        <v>0.9769243364914406</v>
      </c>
      <c r="D36" s="83">
        <v>0.7514802588395697</v>
      </c>
      <c r="F36" s="84" t="s">
        <v>113</v>
      </c>
      <c r="G36" s="84">
        <v>4</v>
      </c>
      <c r="H36" s="84">
        <v>3.6071052424299346</v>
      </c>
      <c r="I36" s="84">
        <v>0.9017763106074836</v>
      </c>
      <c r="J36" s="84">
        <v>0.0338833547655352</v>
      </c>
    </row>
    <row r="37" spans="1:10" ht="12.75">
      <c r="A37" s="83">
        <v>1.2775164400272683</v>
      </c>
      <c r="B37" s="83">
        <v>1.2775164400272683</v>
      </c>
      <c r="C37" s="83">
        <v>0.9769243364914406</v>
      </c>
      <c r="D37" s="83">
        <v>0.7514802588395697</v>
      </c>
      <c r="F37" s="84" t="s">
        <v>114</v>
      </c>
      <c r="G37" s="84">
        <v>4</v>
      </c>
      <c r="H37" s="84">
        <v>4.283437475385547</v>
      </c>
      <c r="I37" s="84">
        <v>1.0708593688463868</v>
      </c>
      <c r="J37" s="84">
        <v>0.06541369878346319</v>
      </c>
    </row>
    <row r="38" spans="1:10" ht="12.75">
      <c r="A38" s="83">
        <v>1.1272203882593546</v>
      </c>
      <c r="B38" s="83">
        <v>1.1272203882593546</v>
      </c>
      <c r="C38" s="83">
        <v>0.7514802588395697</v>
      </c>
      <c r="D38" s="83">
        <v>0.8266282847235267</v>
      </c>
      <c r="F38" s="84" t="s">
        <v>115</v>
      </c>
      <c r="G38" s="84">
        <v>4</v>
      </c>
      <c r="H38" s="84">
        <v>3.8325493200818057</v>
      </c>
      <c r="I38" s="84">
        <v>0.9581373300204514</v>
      </c>
      <c r="J38" s="84">
        <v>0.0390599784102695</v>
      </c>
    </row>
    <row r="39" spans="1:10" ht="12.75">
      <c r="A39" s="83">
        <v>0.8266282847235267</v>
      </c>
      <c r="B39" s="83">
        <v>1.1272203882593546</v>
      </c>
      <c r="C39" s="83">
        <v>0.6763322329556127</v>
      </c>
      <c r="D39" s="83">
        <v>0.6763322329556127</v>
      </c>
      <c r="F39" s="84" t="s">
        <v>116</v>
      </c>
      <c r="G39" s="84">
        <v>4</v>
      </c>
      <c r="H39" s="84">
        <v>3.3065131388941067</v>
      </c>
      <c r="I39" s="84">
        <v>0.8266282847235267</v>
      </c>
      <c r="J39" s="84">
        <v>0.04517780635404689</v>
      </c>
    </row>
    <row r="40" spans="6:10" ht="12.75">
      <c r="F40" s="84"/>
      <c r="G40" s="84"/>
      <c r="H40" s="84"/>
      <c r="I40" s="84"/>
      <c r="J40" s="84"/>
    </row>
    <row r="41" spans="6:10" ht="12.75">
      <c r="F41" s="84" t="s">
        <v>65</v>
      </c>
      <c r="G41" s="84">
        <v>36</v>
      </c>
      <c r="H41" s="84">
        <v>36.747384657254955</v>
      </c>
      <c r="I41" s="84">
        <v>1.0207606849237487</v>
      </c>
      <c r="J41" s="84">
        <v>0.042394530784020744</v>
      </c>
    </row>
    <row r="42" spans="6:10" ht="12.75">
      <c r="F42" s="84" t="s">
        <v>66</v>
      </c>
      <c r="G42" s="84">
        <v>36</v>
      </c>
      <c r="H42" s="84">
        <v>35.77046032076351</v>
      </c>
      <c r="I42" s="84">
        <v>0.9936238977989864</v>
      </c>
      <c r="J42" s="84">
        <v>0.03972778527006682</v>
      </c>
    </row>
    <row r="43" spans="6:10" ht="12.75">
      <c r="F43" s="84" t="s">
        <v>111</v>
      </c>
      <c r="G43" s="84">
        <v>36</v>
      </c>
      <c r="H43" s="84">
        <v>36.5219405796031</v>
      </c>
      <c r="I43" s="84">
        <v>1.0144983494334194</v>
      </c>
      <c r="J43" s="84">
        <v>0.03694899162527321</v>
      </c>
    </row>
    <row r="44" spans="6:10" ht="13.5" thickBot="1">
      <c r="F44" s="85" t="s">
        <v>112</v>
      </c>
      <c r="G44" s="85">
        <v>36</v>
      </c>
      <c r="H44" s="85">
        <v>34.49294388073624</v>
      </c>
      <c r="I44" s="85">
        <v>0.9581373300204512</v>
      </c>
      <c r="J44" s="85">
        <v>0.07498709108229776</v>
      </c>
    </row>
    <row r="47" ht="13.5" thickBot="1">
      <c r="F47" t="s">
        <v>67</v>
      </c>
    </row>
    <row r="48" spans="6:12" ht="12.75">
      <c r="F48" s="210" t="s">
        <v>68</v>
      </c>
      <c r="G48" s="210" t="s">
        <v>69</v>
      </c>
      <c r="H48" s="210" t="s">
        <v>70</v>
      </c>
      <c r="I48" s="210" t="s">
        <v>71</v>
      </c>
      <c r="J48" s="210" t="s">
        <v>72</v>
      </c>
      <c r="K48" s="210" t="s">
        <v>73</v>
      </c>
      <c r="L48" s="210" t="s">
        <v>74</v>
      </c>
    </row>
    <row r="49" spans="6:12" ht="12.75">
      <c r="F49" s="84" t="s">
        <v>75</v>
      </c>
      <c r="G49" s="84">
        <v>1.94531241873797</v>
      </c>
      <c r="H49" s="84">
        <v>35</v>
      </c>
      <c r="I49" s="84">
        <v>0.05558035482108486</v>
      </c>
      <c r="J49" s="84">
        <v>1.2040974851927357</v>
      </c>
      <c r="K49" s="84">
        <v>0.23380272004807293</v>
      </c>
      <c r="L49" s="84">
        <v>1.3958871033326927</v>
      </c>
    </row>
    <row r="50" spans="6:12" ht="12.75">
      <c r="F50" s="84" t="s">
        <v>76</v>
      </c>
      <c r="G50" s="84">
        <v>0.08612019336240184</v>
      </c>
      <c r="H50" s="84">
        <v>3</v>
      </c>
      <c r="I50" s="84">
        <v>0.028706731120800615</v>
      </c>
      <c r="J50" s="84">
        <v>0.6219050393242053</v>
      </c>
      <c r="K50" s="84">
        <v>0.6023758120339746</v>
      </c>
      <c r="L50" s="84">
        <v>2.136689857114804</v>
      </c>
    </row>
    <row r="51" spans="6:12" ht="12.75">
      <c r="F51" s="84" t="s">
        <v>77</v>
      </c>
      <c r="G51" s="84">
        <v>4.846731537920098</v>
      </c>
      <c r="H51" s="84">
        <v>105</v>
      </c>
      <c r="I51" s="84">
        <v>0.04615934798019141</v>
      </c>
      <c r="J51" s="84"/>
      <c r="K51" s="84"/>
      <c r="L51" s="84"/>
    </row>
    <row r="52" spans="6:12" ht="12.75">
      <c r="F52" s="84"/>
      <c r="G52" s="84"/>
      <c r="H52" s="84"/>
      <c r="I52" s="84"/>
      <c r="J52" s="84"/>
      <c r="K52" s="84"/>
      <c r="L52" s="84"/>
    </row>
    <row r="53" spans="6:12" ht="13.5" thickBot="1">
      <c r="F53" s="85" t="s">
        <v>78</v>
      </c>
      <c r="G53" s="85">
        <v>6.87816415002047</v>
      </c>
      <c r="H53" s="85">
        <v>143</v>
      </c>
      <c r="I53" s="85"/>
      <c r="J53" s="85"/>
      <c r="K53" s="85"/>
      <c r="L53" s="85"/>
    </row>
    <row r="57" spans="1:6" ht="19.5">
      <c r="A57" s="211" t="s">
        <v>173</v>
      </c>
      <c r="F57" t="s">
        <v>57</v>
      </c>
    </row>
    <row r="58" ht="13.5" thickBot="1"/>
    <row r="59" spans="6:10" ht="12.75">
      <c r="F59" s="210" t="s">
        <v>58</v>
      </c>
      <c r="G59" s="210" t="s">
        <v>59</v>
      </c>
      <c r="H59" s="210" t="s">
        <v>60</v>
      </c>
      <c r="I59" s="210" t="s">
        <v>61</v>
      </c>
      <c r="J59" s="210" t="s">
        <v>62</v>
      </c>
    </row>
    <row r="60" spans="1:10" ht="12.75">
      <c r="A60" s="83">
        <v>1.1211442064407655</v>
      </c>
      <c r="B60" s="83">
        <v>1.174532025795088</v>
      </c>
      <c r="C60" s="83">
        <v>1.22791984514941</v>
      </c>
      <c r="D60" s="83">
        <v>1.22791984514941</v>
      </c>
      <c r="F60" s="84" t="s">
        <v>63</v>
      </c>
      <c r="G60" s="84">
        <v>4</v>
      </c>
      <c r="H60" s="84">
        <v>4.751515922534674</v>
      </c>
      <c r="I60" s="84">
        <v>1.1878789806336685</v>
      </c>
      <c r="J60" s="84">
        <v>0.002612737650792264</v>
      </c>
    </row>
    <row r="61" spans="1:10" ht="12.75">
      <c r="A61" s="83">
        <v>1.3880833032123765</v>
      </c>
      <c r="B61" s="83">
        <v>1.4414711225666985</v>
      </c>
      <c r="C61" s="83">
        <v>1.548246761275343</v>
      </c>
      <c r="D61" s="83">
        <v>1.4414711225666985</v>
      </c>
      <c r="F61" s="84" t="s">
        <v>64</v>
      </c>
      <c r="G61" s="84">
        <v>4</v>
      </c>
      <c r="H61" s="84">
        <v>5.819272309621116</v>
      </c>
      <c r="I61" s="84">
        <v>1.454818077405279</v>
      </c>
      <c r="J61" s="84">
        <v>0.004512910487732085</v>
      </c>
    </row>
    <row r="62" spans="1:10" ht="12.75">
      <c r="A62" s="83">
        <v>1.6550223999839875</v>
      </c>
      <c r="B62" s="83">
        <v>1.3346954838580545</v>
      </c>
      <c r="C62" s="83">
        <v>1.548246761275343</v>
      </c>
      <c r="D62" s="83">
        <v>1.7617980386926315</v>
      </c>
      <c r="F62" s="84" t="s">
        <v>81</v>
      </c>
      <c r="G62" s="84">
        <v>4</v>
      </c>
      <c r="H62" s="84">
        <v>6.299762683810016</v>
      </c>
      <c r="I62" s="84">
        <v>1.574940670952504</v>
      </c>
      <c r="J62" s="84">
        <v>0.033253024646446895</v>
      </c>
    </row>
    <row r="63" spans="1:10" ht="12.75">
      <c r="A63" s="83">
        <v>1.494858941921021</v>
      </c>
      <c r="B63" s="83">
        <v>1.0677563870864435</v>
      </c>
      <c r="C63" s="83">
        <v>1.6016345806296652</v>
      </c>
      <c r="D63" s="83">
        <v>1.7084102193383095</v>
      </c>
      <c r="F63" s="84" t="s">
        <v>82</v>
      </c>
      <c r="G63" s="84">
        <v>4</v>
      </c>
      <c r="H63" s="84">
        <v>5.87266012897544</v>
      </c>
      <c r="I63" s="84">
        <v>1.46816503224386</v>
      </c>
      <c r="J63" s="84">
        <v>0.0788571727330017</v>
      </c>
    </row>
    <row r="64" spans="1:10" ht="12.75">
      <c r="A64" s="83">
        <v>1.6550223999839875</v>
      </c>
      <c r="B64" s="83">
        <v>1.1211442064407655</v>
      </c>
      <c r="C64" s="83">
        <v>1.6550223999839875</v>
      </c>
      <c r="D64" s="83">
        <v>1.8151858580469538</v>
      </c>
      <c r="F64" s="84" t="s">
        <v>83</v>
      </c>
      <c r="G64" s="84">
        <v>4</v>
      </c>
      <c r="H64" s="84">
        <v>6.246374864455694</v>
      </c>
      <c r="I64" s="84">
        <v>1.5615937161139235</v>
      </c>
      <c r="J64" s="84">
        <v>0.0919208609869641</v>
      </c>
    </row>
    <row r="65" spans="1:10" ht="12.75">
      <c r="A65" s="83">
        <v>1.2813076645037322</v>
      </c>
      <c r="B65" s="83">
        <v>1.494858941921021</v>
      </c>
      <c r="C65" s="83">
        <v>1.22791984514941</v>
      </c>
      <c r="D65" s="83">
        <v>1.4414711225666985</v>
      </c>
      <c r="F65" s="84" t="s">
        <v>84</v>
      </c>
      <c r="G65" s="84">
        <v>4</v>
      </c>
      <c r="H65" s="84">
        <v>5.445557574140862</v>
      </c>
      <c r="I65" s="84">
        <v>1.3613893935352155</v>
      </c>
      <c r="J65" s="84">
        <v>0.01615146911398851</v>
      </c>
    </row>
    <row r="66" spans="1:10" ht="12.75">
      <c r="A66" s="83">
        <v>1.7084102193383095</v>
      </c>
      <c r="B66" s="83">
        <v>1.0143685677321213</v>
      </c>
      <c r="C66" s="83">
        <v>1.8151858580469538</v>
      </c>
      <c r="D66" s="83">
        <v>1.7084102193383095</v>
      </c>
      <c r="F66" s="84" t="s">
        <v>85</v>
      </c>
      <c r="G66" s="84">
        <v>4</v>
      </c>
      <c r="H66" s="84">
        <v>6.246374864455694</v>
      </c>
      <c r="I66" s="84">
        <v>1.5615937161139235</v>
      </c>
      <c r="J66" s="84">
        <v>0.1356248362365804</v>
      </c>
    </row>
    <row r="67" spans="1:10" ht="12.75">
      <c r="A67" s="83">
        <v>1.2813076645037322</v>
      </c>
      <c r="B67" s="83">
        <v>1.1211442064407655</v>
      </c>
      <c r="C67" s="83">
        <v>1.494858941921021</v>
      </c>
      <c r="D67" s="83">
        <v>1.494858941921021</v>
      </c>
      <c r="F67" s="84" t="s">
        <v>86</v>
      </c>
      <c r="G67" s="84">
        <v>4</v>
      </c>
      <c r="H67" s="84">
        <v>5.39216975478654</v>
      </c>
      <c r="I67" s="84">
        <v>1.348042438696635</v>
      </c>
      <c r="J67" s="84">
        <v>0.03301550304182902</v>
      </c>
    </row>
    <row r="68" spans="1:10" ht="12.75">
      <c r="A68" s="83">
        <v>1.22791984514941</v>
      </c>
      <c r="B68" s="83">
        <v>1.3346954838580545</v>
      </c>
      <c r="C68" s="83">
        <v>1.7084102193383095</v>
      </c>
      <c r="D68" s="83">
        <v>1.174532025795088</v>
      </c>
      <c r="F68" s="84" t="s">
        <v>87</v>
      </c>
      <c r="G68" s="84">
        <v>4</v>
      </c>
      <c r="H68" s="84">
        <v>5.445557574140862</v>
      </c>
      <c r="I68" s="84">
        <v>1.3613893935352155</v>
      </c>
      <c r="J68" s="84">
        <v>0.05795527152666461</v>
      </c>
    </row>
    <row r="69" spans="1:10" ht="12.75">
      <c r="A69" s="83">
        <v>1.0143685677321213</v>
      </c>
      <c r="B69" s="83">
        <v>1.494858941921021</v>
      </c>
      <c r="C69" s="83">
        <v>1.494858941921021</v>
      </c>
      <c r="D69" s="83">
        <v>1.494858941921021</v>
      </c>
      <c r="F69" s="84" t="s">
        <v>88</v>
      </c>
      <c r="G69" s="84">
        <v>4</v>
      </c>
      <c r="H69" s="84">
        <v>5.498945393495184</v>
      </c>
      <c r="I69" s="84">
        <v>1.374736348373796</v>
      </c>
      <c r="J69" s="84">
        <v>0.05771774992204737</v>
      </c>
    </row>
    <row r="70" spans="1:10" ht="12.75">
      <c r="A70" s="83">
        <v>1.6550223999839875</v>
      </c>
      <c r="B70" s="83">
        <v>1.494858941921021</v>
      </c>
      <c r="C70" s="83">
        <v>1.494858941921021</v>
      </c>
      <c r="D70" s="83">
        <v>1.1211442064407655</v>
      </c>
      <c r="F70" s="84" t="s">
        <v>89</v>
      </c>
      <c r="G70" s="84">
        <v>4</v>
      </c>
      <c r="H70" s="84">
        <v>5.765884490266796</v>
      </c>
      <c r="I70" s="84">
        <v>1.441471122566699</v>
      </c>
      <c r="J70" s="84">
        <v>0.05130466659737406</v>
      </c>
    </row>
    <row r="71" spans="1:10" ht="12.75">
      <c r="A71" s="83">
        <v>1.3346954838580545</v>
      </c>
      <c r="B71" s="83">
        <v>1.4414711225666985</v>
      </c>
      <c r="C71" s="83">
        <v>1.7617980386926315</v>
      </c>
      <c r="D71" s="83">
        <v>1.9753493161099203</v>
      </c>
      <c r="F71" s="84" t="s">
        <v>90</v>
      </c>
      <c r="G71" s="84">
        <v>4</v>
      </c>
      <c r="H71" s="84">
        <v>6.513313961227304</v>
      </c>
      <c r="I71" s="84">
        <v>1.628328490306826</v>
      </c>
      <c r="J71" s="84">
        <v>0.08645786408076243</v>
      </c>
    </row>
    <row r="72" spans="1:10" ht="12.75">
      <c r="A72" s="83">
        <v>1.3346954838580545</v>
      </c>
      <c r="B72" s="83">
        <v>1.2813076645037322</v>
      </c>
      <c r="C72" s="83">
        <v>1.8151858580469538</v>
      </c>
      <c r="D72" s="83">
        <v>1.7084102193383095</v>
      </c>
      <c r="F72" s="84" t="s">
        <v>91</v>
      </c>
      <c r="G72" s="84">
        <v>4</v>
      </c>
      <c r="H72" s="84">
        <v>6.13959922574705</v>
      </c>
      <c r="I72" s="84">
        <v>1.5348998064367625</v>
      </c>
      <c r="J72" s="84">
        <v>0.07101895978062582</v>
      </c>
    </row>
    <row r="73" spans="1:10" ht="12.75">
      <c r="A73" s="83">
        <v>1.7617980386926315</v>
      </c>
      <c r="B73" s="83">
        <v>1.494858941921021</v>
      </c>
      <c r="C73" s="83">
        <v>1.8151858580469538</v>
      </c>
      <c r="D73" s="83">
        <v>1.3346954838580545</v>
      </c>
      <c r="F73" s="84" t="s">
        <v>92</v>
      </c>
      <c r="G73" s="84">
        <v>4</v>
      </c>
      <c r="H73" s="84">
        <v>6.40653832251866</v>
      </c>
      <c r="I73" s="84">
        <v>1.601634580629665</v>
      </c>
      <c r="J73" s="84">
        <v>0.051304666597375835</v>
      </c>
    </row>
    <row r="74" spans="1:10" ht="12.75">
      <c r="A74" s="83">
        <v>1.3346954838580545</v>
      </c>
      <c r="B74" s="83">
        <v>1.3880833032123765</v>
      </c>
      <c r="C74" s="83">
        <v>1.548246761275343</v>
      </c>
      <c r="D74" s="83">
        <v>1.9219614967555982</v>
      </c>
      <c r="F74" s="84" t="s">
        <v>93</v>
      </c>
      <c r="G74" s="84">
        <v>4</v>
      </c>
      <c r="H74" s="84">
        <v>6.192987045101372</v>
      </c>
      <c r="I74" s="84">
        <v>1.548246761275343</v>
      </c>
      <c r="J74" s="84">
        <v>0.07030639496677378</v>
      </c>
    </row>
    <row r="75" spans="1:10" ht="12.75">
      <c r="A75" s="83">
        <v>1.2813076645037322</v>
      </c>
      <c r="B75" s="83">
        <v>0.8542051096691547</v>
      </c>
      <c r="C75" s="83">
        <v>1.3880833032123765</v>
      </c>
      <c r="D75" s="83">
        <v>1.174532025795088</v>
      </c>
      <c r="F75" s="84" t="s">
        <v>94</v>
      </c>
      <c r="G75" s="84">
        <v>4</v>
      </c>
      <c r="H75" s="84">
        <v>4.698128103180352</v>
      </c>
      <c r="I75" s="84">
        <v>1.174532025795088</v>
      </c>
      <c r="J75" s="84">
        <v>0.05320483943431468</v>
      </c>
    </row>
    <row r="76" spans="1:10" ht="12.75">
      <c r="A76" s="83">
        <v>1.3880833032123765</v>
      </c>
      <c r="B76" s="83">
        <v>0.8008172903148326</v>
      </c>
      <c r="C76" s="83">
        <v>1.0143685677321213</v>
      </c>
      <c r="D76" s="83">
        <v>1.0677563870864435</v>
      </c>
      <c r="F76" s="84" t="s">
        <v>95</v>
      </c>
      <c r="G76" s="84">
        <v>4</v>
      </c>
      <c r="H76" s="84">
        <v>4.271025548345774</v>
      </c>
      <c r="I76" s="84">
        <v>1.0677563870864435</v>
      </c>
      <c r="J76" s="84">
        <v>0.05890535794513448</v>
      </c>
    </row>
    <row r="77" spans="1:10" ht="12.75">
      <c r="A77" s="83">
        <v>1.3880833032123765</v>
      </c>
      <c r="B77" s="83">
        <v>1.3880833032123765</v>
      </c>
      <c r="C77" s="83">
        <v>1.3346954838580545</v>
      </c>
      <c r="D77" s="83">
        <v>1.8685736774012758</v>
      </c>
      <c r="F77" s="84" t="s">
        <v>96</v>
      </c>
      <c r="G77" s="84">
        <v>4</v>
      </c>
      <c r="H77" s="84">
        <v>5.979435767684084</v>
      </c>
      <c r="I77" s="84">
        <v>1.494858941921021</v>
      </c>
      <c r="J77" s="84">
        <v>0.06270570361901366</v>
      </c>
    </row>
    <row r="78" spans="1:10" ht="12.75">
      <c r="A78" s="83">
        <v>0.8542051096691547</v>
      </c>
      <c r="B78" s="83">
        <v>1.22791984514941</v>
      </c>
      <c r="C78" s="83">
        <v>1.0677563870864435</v>
      </c>
      <c r="D78" s="83">
        <v>1.1211442064407655</v>
      </c>
      <c r="F78" s="84" t="s">
        <v>97</v>
      </c>
      <c r="G78" s="84">
        <v>4</v>
      </c>
      <c r="H78" s="84">
        <v>4.271025548345774</v>
      </c>
      <c r="I78" s="84">
        <v>1.0677563870864435</v>
      </c>
      <c r="J78" s="84">
        <v>0.024702246880217455</v>
      </c>
    </row>
    <row r="79" spans="1:10" ht="12.75">
      <c r="A79" s="83">
        <v>1.2813076645037322</v>
      </c>
      <c r="B79" s="83">
        <v>0.5338781935432217</v>
      </c>
      <c r="C79" s="83">
        <v>1.6016345806296652</v>
      </c>
      <c r="D79" s="83">
        <v>1.8151858580469538</v>
      </c>
      <c r="F79" s="84" t="s">
        <v>98</v>
      </c>
      <c r="G79" s="84">
        <v>4</v>
      </c>
      <c r="H79" s="84">
        <v>5.232006296723573</v>
      </c>
      <c r="I79" s="84">
        <v>1.3080015741808932</v>
      </c>
      <c r="J79" s="84">
        <v>0.3144786045135408</v>
      </c>
    </row>
    <row r="80" spans="1:10" ht="12.75">
      <c r="A80" s="83">
        <v>1.7084102193383095</v>
      </c>
      <c r="B80" s="83">
        <v>1.0677563870864435</v>
      </c>
      <c r="C80" s="83">
        <v>1.548246761275343</v>
      </c>
      <c r="D80" s="83">
        <v>1.494858941921021</v>
      </c>
      <c r="F80" s="84" t="s">
        <v>99</v>
      </c>
      <c r="G80" s="84">
        <v>4</v>
      </c>
      <c r="H80" s="84">
        <v>5.819272309621117</v>
      </c>
      <c r="I80" s="84">
        <v>1.4548180774052792</v>
      </c>
      <c r="J80" s="84">
        <v>0.07481930545450528</v>
      </c>
    </row>
    <row r="81" spans="1:10" ht="12.75">
      <c r="A81" s="83">
        <v>1.3880833032123765</v>
      </c>
      <c r="B81" s="83">
        <v>0.9609807483777991</v>
      </c>
      <c r="C81" s="83">
        <v>1.3880833032123765</v>
      </c>
      <c r="D81" s="83">
        <v>1.4414711225666985</v>
      </c>
      <c r="F81" s="84" t="s">
        <v>100</v>
      </c>
      <c r="G81" s="84">
        <v>4</v>
      </c>
      <c r="H81" s="84">
        <v>5.17861847736925</v>
      </c>
      <c r="I81" s="84">
        <v>1.2946546193423125</v>
      </c>
      <c r="J81" s="84">
        <v>0.05011705857428842</v>
      </c>
    </row>
    <row r="82" spans="1:10" ht="12.75">
      <c r="A82" s="83">
        <v>1.4414711225666985</v>
      </c>
      <c r="B82" s="83">
        <v>0.9609807483777991</v>
      </c>
      <c r="C82" s="83">
        <v>1.6550223999839875</v>
      </c>
      <c r="D82" s="83">
        <v>1.7617980386926315</v>
      </c>
      <c r="F82" s="84" t="s">
        <v>101</v>
      </c>
      <c r="G82" s="84">
        <v>4</v>
      </c>
      <c r="H82" s="84">
        <v>5.819272309621116</v>
      </c>
      <c r="I82" s="84">
        <v>1.454818077405279</v>
      </c>
      <c r="J82" s="84">
        <v>0.12612397205188172</v>
      </c>
    </row>
    <row r="83" spans="1:10" ht="12.75">
      <c r="A83" s="83">
        <v>1.4414711225666985</v>
      </c>
      <c r="B83" s="83">
        <v>1.2813076645037322</v>
      </c>
      <c r="C83" s="83">
        <v>1.494858941921021</v>
      </c>
      <c r="D83" s="83">
        <v>1.3346954838580545</v>
      </c>
      <c r="F83" s="84" t="s">
        <v>102</v>
      </c>
      <c r="G83" s="84">
        <v>4</v>
      </c>
      <c r="H83" s="84">
        <v>5.552333212849506</v>
      </c>
      <c r="I83" s="84">
        <v>1.3880833032123765</v>
      </c>
      <c r="J83" s="84">
        <v>0.009500864184699117</v>
      </c>
    </row>
    <row r="84" spans="1:10" ht="12.75">
      <c r="A84" s="83">
        <v>1.4414711225666985</v>
      </c>
      <c r="B84" s="83">
        <v>1.2813076645037322</v>
      </c>
      <c r="C84" s="83">
        <v>1.22791984514941</v>
      </c>
      <c r="D84" s="83">
        <v>1.4414711225666985</v>
      </c>
      <c r="F84" s="84" t="s">
        <v>103</v>
      </c>
      <c r="G84" s="84">
        <v>4</v>
      </c>
      <c r="H84" s="84">
        <v>5.39216975478654</v>
      </c>
      <c r="I84" s="84">
        <v>1.348042438696635</v>
      </c>
      <c r="J84" s="84">
        <v>0.012113601835491358</v>
      </c>
    </row>
    <row r="85" spans="1:10" ht="12.75">
      <c r="A85" s="83">
        <v>1.4414711225666985</v>
      </c>
      <c r="B85" s="83">
        <v>1.3346954838580545</v>
      </c>
      <c r="C85" s="83">
        <v>1.3880833032123765</v>
      </c>
      <c r="D85" s="83">
        <v>1.6016345806296652</v>
      </c>
      <c r="F85" s="84" t="s">
        <v>104</v>
      </c>
      <c r="G85" s="84">
        <v>4</v>
      </c>
      <c r="H85" s="84">
        <v>5.765884490266795</v>
      </c>
      <c r="I85" s="84">
        <v>1.4414711225666987</v>
      </c>
      <c r="J85" s="84">
        <v>0.013301209858578767</v>
      </c>
    </row>
    <row r="86" spans="1:10" ht="12.75">
      <c r="A86" s="83">
        <v>1.3880833032123765</v>
      </c>
      <c r="B86" s="83">
        <v>1.3880833032123765</v>
      </c>
      <c r="C86" s="83">
        <v>1.3880833032123765</v>
      </c>
      <c r="D86" s="83">
        <v>1.1211442064407655</v>
      </c>
      <c r="F86" s="84" t="s">
        <v>105</v>
      </c>
      <c r="G86" s="84">
        <v>4</v>
      </c>
      <c r="H86" s="84">
        <v>5.285394116077896</v>
      </c>
      <c r="I86" s="84">
        <v>1.321348529019474</v>
      </c>
      <c r="J86" s="84">
        <v>0.017814120346310875</v>
      </c>
    </row>
    <row r="87" spans="1:10" ht="12.75">
      <c r="A87" s="83">
        <v>1.4414711225666985</v>
      </c>
      <c r="B87" s="83">
        <v>1.494858941921021</v>
      </c>
      <c r="C87" s="83">
        <v>1.22791984514941</v>
      </c>
      <c r="D87" s="83">
        <v>1.3880833032123765</v>
      </c>
      <c r="F87" s="84" t="s">
        <v>106</v>
      </c>
      <c r="G87" s="84">
        <v>4</v>
      </c>
      <c r="H87" s="84">
        <v>5.552333212849506</v>
      </c>
      <c r="I87" s="84">
        <v>1.3880833032123765</v>
      </c>
      <c r="J87" s="84">
        <v>0.013301209858578777</v>
      </c>
    </row>
    <row r="88" spans="1:10" ht="12.75">
      <c r="A88" s="83">
        <v>1.494858941921021</v>
      </c>
      <c r="B88" s="83">
        <v>1.3346954838580545</v>
      </c>
      <c r="C88" s="83">
        <v>1.3346954838580545</v>
      </c>
      <c r="D88" s="83">
        <v>1.3880833032123765</v>
      </c>
      <c r="F88" s="84" t="s">
        <v>107</v>
      </c>
      <c r="G88" s="84">
        <v>4</v>
      </c>
      <c r="H88" s="84">
        <v>5.552333212849506</v>
      </c>
      <c r="I88" s="84">
        <v>1.3880833032123765</v>
      </c>
      <c r="J88" s="84">
        <v>0.0057005185108194726</v>
      </c>
    </row>
    <row r="89" spans="1:10" ht="12.75">
      <c r="A89" s="83">
        <v>1.22791984514941</v>
      </c>
      <c r="B89" s="83">
        <v>1.494858941921021</v>
      </c>
      <c r="C89" s="83">
        <v>1.6016345806296652</v>
      </c>
      <c r="D89" s="83">
        <v>1.3346954838580545</v>
      </c>
      <c r="F89" s="84" t="s">
        <v>108</v>
      </c>
      <c r="G89" s="84">
        <v>4</v>
      </c>
      <c r="H89" s="84">
        <v>5.65910885155815</v>
      </c>
      <c r="I89" s="84">
        <v>1.4147772128895375</v>
      </c>
      <c r="J89" s="84">
        <v>0.027552506135627652</v>
      </c>
    </row>
    <row r="90" spans="1:10" ht="12.75">
      <c r="A90" s="83">
        <v>1.22791984514941</v>
      </c>
      <c r="B90" s="83">
        <v>1.22791984514941</v>
      </c>
      <c r="C90" s="83">
        <v>1.2813076645037322</v>
      </c>
      <c r="D90" s="83">
        <v>0.9609807483777991</v>
      </c>
      <c r="F90" s="84" t="s">
        <v>109</v>
      </c>
      <c r="G90" s="84">
        <v>4</v>
      </c>
      <c r="H90" s="84">
        <v>4.698128103180351</v>
      </c>
      <c r="I90" s="84">
        <v>1.1745320257950878</v>
      </c>
      <c r="J90" s="84">
        <v>0.02090190120633828</v>
      </c>
    </row>
    <row r="91" spans="1:10" ht="12.75">
      <c r="A91" s="83">
        <v>1.174532025795088</v>
      </c>
      <c r="B91" s="83">
        <v>1.3346954838580545</v>
      </c>
      <c r="C91" s="83">
        <v>1.494858941921021</v>
      </c>
      <c r="D91" s="83">
        <v>1.7084102193383095</v>
      </c>
      <c r="F91" s="84" t="s">
        <v>110</v>
      </c>
      <c r="G91" s="84">
        <v>4</v>
      </c>
      <c r="H91" s="84">
        <v>5.712496670912474</v>
      </c>
      <c r="I91" s="84">
        <v>1.4281241677281185</v>
      </c>
      <c r="J91" s="84">
        <v>0.05201723141122668</v>
      </c>
    </row>
    <row r="92" spans="1:10" ht="12.75">
      <c r="A92" s="83">
        <v>1.1211442064407655</v>
      </c>
      <c r="B92" s="83">
        <v>1.3346954838580545</v>
      </c>
      <c r="C92" s="83">
        <v>1.3880833032123765</v>
      </c>
      <c r="D92" s="83">
        <v>1.22791984514941</v>
      </c>
      <c r="F92" s="84" t="s">
        <v>113</v>
      </c>
      <c r="G92" s="84">
        <v>4</v>
      </c>
      <c r="H92" s="84">
        <v>5.071842838660606</v>
      </c>
      <c r="I92" s="84">
        <v>1.2679607096651515</v>
      </c>
      <c r="J92" s="84">
        <v>0.014013774672431227</v>
      </c>
    </row>
    <row r="93" spans="1:10" ht="12.75">
      <c r="A93" s="83">
        <v>1.494858941921021</v>
      </c>
      <c r="B93" s="83">
        <v>1.6016345806296652</v>
      </c>
      <c r="C93" s="83">
        <v>1.6550223999839875</v>
      </c>
      <c r="D93" s="83">
        <v>1.174532025795088</v>
      </c>
      <c r="F93" s="84" t="s">
        <v>114</v>
      </c>
      <c r="G93" s="84">
        <v>4</v>
      </c>
      <c r="H93" s="84">
        <v>5.926047948329762</v>
      </c>
      <c r="I93" s="84">
        <v>1.4815119870824405</v>
      </c>
      <c r="J93" s="84">
        <v>0.046316712900407474</v>
      </c>
    </row>
    <row r="94" spans="1:10" ht="12.75">
      <c r="A94" s="83">
        <v>1.6016345806296652</v>
      </c>
      <c r="B94" s="83">
        <v>1.4414711225666985</v>
      </c>
      <c r="C94" s="83">
        <v>1.1211442064407655</v>
      </c>
      <c r="D94" s="83">
        <v>1.3880833032123765</v>
      </c>
      <c r="F94" s="84" t="s">
        <v>115</v>
      </c>
      <c r="G94" s="84">
        <v>4</v>
      </c>
      <c r="H94" s="84">
        <v>5.552333212849506</v>
      </c>
      <c r="I94" s="84">
        <v>1.3880833032123765</v>
      </c>
      <c r="J94" s="84">
        <v>0.03990362957573623</v>
      </c>
    </row>
    <row r="95" spans="1:10" ht="12.75">
      <c r="A95" s="83">
        <v>1.2813076645037322</v>
      </c>
      <c r="B95" s="83">
        <v>1.6016345806296652</v>
      </c>
      <c r="C95" s="83">
        <v>1.1211442064407655</v>
      </c>
      <c r="D95" s="83">
        <v>1.3346954838580545</v>
      </c>
      <c r="F95" s="84" t="s">
        <v>116</v>
      </c>
      <c r="G95" s="84">
        <v>4</v>
      </c>
      <c r="H95" s="84">
        <v>5.338781935432218</v>
      </c>
      <c r="I95" s="84">
        <v>1.3346954838580545</v>
      </c>
      <c r="J95" s="84">
        <v>0.039903629575735934</v>
      </c>
    </row>
    <row r="96" spans="6:10" ht="12.75">
      <c r="F96" s="84"/>
      <c r="G96" s="84"/>
      <c r="H96" s="84"/>
      <c r="I96" s="84"/>
      <c r="J96" s="84"/>
    </row>
    <row r="97" spans="6:10" ht="12.75">
      <c r="F97" s="84" t="s">
        <v>65</v>
      </c>
      <c r="G97" s="84">
        <v>36</v>
      </c>
      <c r="H97" s="84">
        <v>49.75744763822827</v>
      </c>
      <c r="I97" s="84">
        <v>1.3821513232841187</v>
      </c>
      <c r="J97" s="84">
        <v>0.04019317972231704</v>
      </c>
    </row>
    <row r="98" spans="6:10" ht="12.75">
      <c r="F98" s="84" t="s">
        <v>66</v>
      </c>
      <c r="G98" s="84">
        <v>36</v>
      </c>
      <c r="H98" s="84">
        <v>45.64658554794546</v>
      </c>
      <c r="I98" s="84">
        <v>1.2679607096651517</v>
      </c>
      <c r="J98" s="84">
        <v>0.057392006007143385</v>
      </c>
    </row>
    <row r="99" spans="6:10" ht="12.75">
      <c r="F99" s="84" t="s">
        <v>111</v>
      </c>
      <c r="G99" s="84">
        <v>36</v>
      </c>
      <c r="H99" s="84">
        <v>52.480226425298696</v>
      </c>
      <c r="I99" s="84">
        <v>1.4577840673694082</v>
      </c>
      <c r="J99" s="84">
        <v>0.04655197239450542</v>
      </c>
    </row>
    <row r="100" spans="6:10" ht="13.5" thickBot="1">
      <c r="F100" s="85" t="s">
        <v>112</v>
      </c>
      <c r="G100" s="85">
        <v>36</v>
      </c>
      <c r="H100" s="85">
        <v>52.480226425298696</v>
      </c>
      <c r="I100" s="85">
        <v>1.4577840673694082</v>
      </c>
      <c r="J100" s="85">
        <v>0.07228574167191897</v>
      </c>
    </row>
    <row r="103" ht="13.5" thickBot="1">
      <c r="F103" t="s">
        <v>67</v>
      </c>
    </row>
    <row r="104" spans="6:12" ht="12.75">
      <c r="F104" s="210" t="s">
        <v>68</v>
      </c>
      <c r="G104" s="210" t="s">
        <v>69</v>
      </c>
      <c r="H104" s="210" t="s">
        <v>70</v>
      </c>
      <c r="I104" s="210" t="s">
        <v>71</v>
      </c>
      <c r="J104" s="210" t="s">
        <v>72</v>
      </c>
      <c r="K104" s="210" t="s">
        <v>73</v>
      </c>
      <c r="L104" s="210" t="s">
        <v>74</v>
      </c>
    </row>
    <row r="105" spans="6:12" ht="12.75">
      <c r="F105" s="84" t="s">
        <v>75</v>
      </c>
      <c r="G105" s="84">
        <v>2.6854786422063626</v>
      </c>
      <c r="H105" s="84">
        <v>35</v>
      </c>
      <c r="I105" s="84">
        <v>0.07672796120589608</v>
      </c>
      <c r="J105" s="84">
        <v>1.6477610852694349</v>
      </c>
      <c r="K105" s="84">
        <v>0.027553669609975677</v>
      </c>
      <c r="L105" s="84">
        <v>1.3958871033326927</v>
      </c>
    </row>
    <row r="106" spans="6:12" ht="12.75">
      <c r="F106" s="84" t="s">
        <v>76</v>
      </c>
      <c r="G106" s="84">
        <v>0.8689134100918858</v>
      </c>
      <c r="H106" s="84">
        <v>3</v>
      </c>
      <c r="I106" s="84">
        <v>0.28963780336396194</v>
      </c>
      <c r="J106" s="84">
        <v>6.220077970342096</v>
      </c>
      <c r="K106" s="84">
        <v>0.0006260314611601146</v>
      </c>
      <c r="L106" s="84">
        <v>2.136689857114804</v>
      </c>
    </row>
    <row r="107" spans="6:12" ht="12.75">
      <c r="F107" s="84" t="s">
        <v>77</v>
      </c>
      <c r="G107" s="84">
        <v>4.889322850649633</v>
      </c>
      <c r="H107" s="84">
        <v>105</v>
      </c>
      <c r="I107" s="84">
        <v>0.04656497952999651</v>
      </c>
      <c r="J107" s="84"/>
      <c r="K107" s="84"/>
      <c r="L107" s="84"/>
    </row>
    <row r="108" spans="6:12" ht="12.75">
      <c r="F108" s="84"/>
      <c r="G108" s="84"/>
      <c r="H108" s="84"/>
      <c r="I108" s="84"/>
      <c r="J108" s="84"/>
      <c r="K108" s="84"/>
      <c r="L108" s="84"/>
    </row>
    <row r="109" spans="6:12" ht="13.5" thickBot="1">
      <c r="F109" s="85" t="s">
        <v>78</v>
      </c>
      <c r="G109" s="85">
        <v>8.443714902947882</v>
      </c>
      <c r="H109" s="85">
        <v>143</v>
      </c>
      <c r="I109" s="85"/>
      <c r="J109" s="85"/>
      <c r="K109" s="85"/>
      <c r="L109" s="85"/>
    </row>
    <row r="113" spans="1:6" ht="19.5">
      <c r="A113" s="211" t="s">
        <v>223</v>
      </c>
      <c r="F113" t="s">
        <v>57</v>
      </c>
    </row>
    <row r="114" ht="13.5" thickBot="1"/>
    <row r="115" spans="6:10" ht="12.75">
      <c r="F115" s="210" t="s">
        <v>58</v>
      </c>
      <c r="G115" s="210" t="s">
        <v>59</v>
      </c>
      <c r="H115" s="210" t="s">
        <v>60</v>
      </c>
      <c r="I115" s="210" t="s">
        <v>61</v>
      </c>
      <c r="J115" s="210" t="s">
        <v>62</v>
      </c>
    </row>
    <row r="116" spans="1:10" ht="12.75">
      <c r="A116" s="83">
        <v>1.505146541517937</v>
      </c>
      <c r="B116" s="83">
        <v>1.1706695322917289</v>
      </c>
      <c r="C116" s="83">
        <v>1.1706695322917289</v>
      </c>
      <c r="D116" s="83">
        <v>1.226415700496097</v>
      </c>
      <c r="F116" s="84" t="s">
        <v>63</v>
      </c>
      <c r="G116" s="84">
        <v>4</v>
      </c>
      <c r="H116" s="84">
        <v>5.072901306597492</v>
      </c>
      <c r="I116" s="84">
        <v>1.268225326649373</v>
      </c>
      <c r="J116" s="84">
        <v>0.025637990973124875</v>
      </c>
    </row>
    <row r="117" spans="1:10" ht="12.75">
      <c r="A117" s="83">
        <v>1.449400373313569</v>
      </c>
      <c r="B117" s="83">
        <v>1.393654205109201</v>
      </c>
      <c r="C117" s="83">
        <v>1.505146541517937</v>
      </c>
      <c r="D117" s="83">
        <v>1.282161868700465</v>
      </c>
      <c r="F117" s="84" t="s">
        <v>64</v>
      </c>
      <c r="G117" s="84">
        <v>4</v>
      </c>
      <c r="H117" s="84">
        <v>5.6303629886411715</v>
      </c>
      <c r="I117" s="84">
        <v>1.4075907471602929</v>
      </c>
      <c r="J117" s="84">
        <v>0.00906393620261993</v>
      </c>
    </row>
    <row r="118" spans="1:10" ht="12.75">
      <c r="A118" s="83">
        <v>1.6723850461310412</v>
      </c>
      <c r="B118" s="83">
        <v>1.560892709722305</v>
      </c>
      <c r="C118" s="83">
        <v>1.337908036904833</v>
      </c>
      <c r="D118" s="83">
        <v>1.560892709722305</v>
      </c>
      <c r="F118" s="84" t="s">
        <v>81</v>
      </c>
      <c r="G118" s="84">
        <v>4</v>
      </c>
      <c r="H118" s="84">
        <v>6.132078502480484</v>
      </c>
      <c r="I118" s="84">
        <v>1.533019625620121</v>
      </c>
      <c r="J118" s="84">
        <v>0.019681690039974716</v>
      </c>
    </row>
    <row r="119" spans="1:10" ht="12.75">
      <c r="A119" s="83">
        <v>1.6723850461310412</v>
      </c>
      <c r="B119" s="83">
        <v>1.0591771958829928</v>
      </c>
      <c r="C119" s="83">
        <v>1.393654205109201</v>
      </c>
      <c r="D119" s="83">
        <v>1.6166388779266732</v>
      </c>
      <c r="F119" s="84" t="s">
        <v>82</v>
      </c>
      <c r="G119" s="84">
        <v>4</v>
      </c>
      <c r="H119" s="84">
        <v>5.741855325049908</v>
      </c>
      <c r="I119" s="84">
        <v>1.435463831262477</v>
      </c>
      <c r="J119" s="84">
        <v>0.07743191213095339</v>
      </c>
    </row>
    <row r="120" spans="1:10" ht="12.75">
      <c r="A120" s="83">
        <v>1.337908036904833</v>
      </c>
      <c r="B120" s="83">
        <v>1.1706695322917289</v>
      </c>
      <c r="C120" s="83">
        <v>1.337908036904833</v>
      </c>
      <c r="D120" s="83">
        <v>1.393654205109201</v>
      </c>
      <c r="F120" s="84" t="s">
        <v>83</v>
      </c>
      <c r="G120" s="84">
        <v>4</v>
      </c>
      <c r="H120" s="84">
        <v>5.240139811210596</v>
      </c>
      <c r="I120" s="84">
        <v>1.310034952802649</v>
      </c>
      <c r="J120" s="84">
        <v>0.009322905808409077</v>
      </c>
    </row>
    <row r="121" spans="1:10" ht="12.75">
      <c r="A121" s="83">
        <v>1.393654205109201</v>
      </c>
      <c r="B121" s="83">
        <v>1.6723850461310412</v>
      </c>
      <c r="C121" s="83">
        <v>1.282161868700465</v>
      </c>
      <c r="D121" s="83">
        <v>1.560892709722305</v>
      </c>
      <c r="F121" s="84" t="s">
        <v>84</v>
      </c>
      <c r="G121" s="84">
        <v>4</v>
      </c>
      <c r="H121" s="84">
        <v>5.9090938296630116</v>
      </c>
      <c r="I121" s="84">
        <v>1.4772734574157529</v>
      </c>
      <c r="J121" s="84">
        <v>0.030040474271541367</v>
      </c>
    </row>
    <row r="122" spans="1:10" ht="12.75">
      <c r="A122" s="83">
        <v>1.6166388779266732</v>
      </c>
      <c r="B122" s="83">
        <v>0.8919386912698886</v>
      </c>
      <c r="C122" s="83">
        <v>1.449400373313569</v>
      </c>
      <c r="D122" s="83">
        <v>1.393654205109201</v>
      </c>
      <c r="F122" s="84" t="s">
        <v>85</v>
      </c>
      <c r="G122" s="84">
        <v>4</v>
      </c>
      <c r="H122" s="84">
        <v>5.351632147619332</v>
      </c>
      <c r="I122" s="84">
        <v>1.337908036904833</v>
      </c>
      <c r="J122" s="84">
        <v>0.09737257177671636</v>
      </c>
    </row>
    <row r="123" spans="1:10" ht="12.75">
      <c r="A123" s="83">
        <v>1.226415700496097</v>
      </c>
      <c r="B123" s="83">
        <v>1.0591771958829928</v>
      </c>
      <c r="C123" s="83">
        <v>1.1149233640873608</v>
      </c>
      <c r="D123" s="83">
        <v>1.282161868700465</v>
      </c>
      <c r="F123" s="84" t="s">
        <v>86</v>
      </c>
      <c r="G123" s="84">
        <v>4</v>
      </c>
      <c r="H123" s="84">
        <v>4.6826781291669155</v>
      </c>
      <c r="I123" s="84">
        <v>1.1706695322917289</v>
      </c>
      <c r="J123" s="84">
        <v>0.010358784231565657</v>
      </c>
    </row>
    <row r="124" spans="1:10" ht="12.75">
      <c r="A124" s="83">
        <v>1.505146541517937</v>
      </c>
      <c r="B124" s="83">
        <v>1.449400373313569</v>
      </c>
      <c r="C124" s="83">
        <v>1.449400373313569</v>
      </c>
      <c r="D124" s="83">
        <v>0.9476848594742565</v>
      </c>
      <c r="F124" s="84" t="s">
        <v>87</v>
      </c>
      <c r="G124" s="84">
        <v>4</v>
      </c>
      <c r="H124" s="84">
        <v>5.351632147619332</v>
      </c>
      <c r="I124" s="84">
        <v>1.337908036904833</v>
      </c>
      <c r="J124" s="84">
        <v>0.06836797592833281</v>
      </c>
    </row>
    <row r="125" spans="1:10" ht="12.75">
      <c r="A125" s="83">
        <v>1.449400373313569</v>
      </c>
      <c r="B125" s="83">
        <v>1.6166388779266732</v>
      </c>
      <c r="C125" s="83">
        <v>1.393654205109201</v>
      </c>
      <c r="D125" s="83">
        <v>1.505146541517937</v>
      </c>
      <c r="F125" s="84" t="s">
        <v>88</v>
      </c>
      <c r="G125" s="84">
        <v>4</v>
      </c>
      <c r="H125" s="84">
        <v>5.96483999786738</v>
      </c>
      <c r="I125" s="84">
        <v>1.491209999466845</v>
      </c>
      <c r="J125" s="84">
        <v>0.009063936202619948</v>
      </c>
    </row>
    <row r="126" spans="1:10" ht="12.75">
      <c r="A126" s="83">
        <v>1.8396235507441452</v>
      </c>
      <c r="B126" s="83">
        <v>1.6723850461310412</v>
      </c>
      <c r="C126" s="83">
        <v>1.449400373313569</v>
      </c>
      <c r="D126" s="83">
        <v>1.337908036904833</v>
      </c>
      <c r="F126" s="84" t="s">
        <v>89</v>
      </c>
      <c r="G126" s="84">
        <v>4</v>
      </c>
      <c r="H126" s="84">
        <v>6.299317007093588</v>
      </c>
      <c r="I126" s="84">
        <v>1.574829251773397</v>
      </c>
      <c r="J126" s="84">
        <v>0.0504990731288828</v>
      </c>
    </row>
    <row r="127" spans="1:10" ht="12.75">
      <c r="A127" s="83">
        <v>1.560892709722305</v>
      </c>
      <c r="B127" s="83">
        <v>1.393654205109201</v>
      </c>
      <c r="C127" s="83">
        <v>1.449400373313569</v>
      </c>
      <c r="D127" s="83">
        <v>1.7281312143354093</v>
      </c>
      <c r="F127" s="84" t="s">
        <v>90</v>
      </c>
      <c r="G127" s="84">
        <v>4</v>
      </c>
      <c r="H127" s="84">
        <v>6.132078502480485</v>
      </c>
      <c r="I127" s="84">
        <v>1.5330196256201212</v>
      </c>
      <c r="J127" s="84">
        <v>0.021753446886287876</v>
      </c>
    </row>
    <row r="128" spans="1:10" ht="12.75">
      <c r="A128" s="83">
        <v>1.560892709722305</v>
      </c>
      <c r="B128" s="83">
        <v>1.1706695322917289</v>
      </c>
      <c r="C128" s="83">
        <v>1.560892709722305</v>
      </c>
      <c r="D128" s="83">
        <v>1.7838773825397771</v>
      </c>
      <c r="F128" s="84" t="s">
        <v>91</v>
      </c>
      <c r="G128" s="84">
        <v>4</v>
      </c>
      <c r="H128" s="84">
        <v>6.076332334276116</v>
      </c>
      <c r="I128" s="84">
        <v>1.519083083569029</v>
      </c>
      <c r="J128" s="84">
        <v>0.06500137105307502</v>
      </c>
    </row>
    <row r="129" spans="1:10" ht="12.75">
      <c r="A129" s="83">
        <v>1.7838773825397771</v>
      </c>
      <c r="B129" s="83">
        <v>1.393654205109201</v>
      </c>
      <c r="C129" s="83">
        <v>1.6166388779266732</v>
      </c>
      <c r="D129" s="83">
        <v>1.393654205109201</v>
      </c>
      <c r="F129" s="84" t="s">
        <v>92</v>
      </c>
      <c r="G129" s="84">
        <v>4</v>
      </c>
      <c r="H129" s="84">
        <v>6.1878246706848525</v>
      </c>
      <c r="I129" s="84">
        <v>1.5469561676712131</v>
      </c>
      <c r="J129" s="84">
        <v>0.03599677520468999</v>
      </c>
    </row>
    <row r="130" spans="1:10" ht="12.75">
      <c r="A130" s="83">
        <v>1.505146541517937</v>
      </c>
      <c r="B130" s="83">
        <v>1.560892709722305</v>
      </c>
      <c r="C130" s="83">
        <v>1.449400373313569</v>
      </c>
      <c r="D130" s="83">
        <v>2.0068620553572494</v>
      </c>
      <c r="F130" s="84" t="s">
        <v>93</v>
      </c>
      <c r="G130" s="84">
        <v>4</v>
      </c>
      <c r="H130" s="84">
        <v>6.5223016799110605</v>
      </c>
      <c r="I130" s="84">
        <v>1.6305754199777651</v>
      </c>
      <c r="J130" s="84">
        <v>0.06500137105307442</v>
      </c>
    </row>
    <row r="131" spans="1:10" ht="12.75">
      <c r="A131" s="83">
        <v>1.449400373313569</v>
      </c>
      <c r="B131" s="83">
        <v>1.0591771958829928</v>
      </c>
      <c r="C131" s="83">
        <v>1.226415700496097</v>
      </c>
      <c r="D131" s="83">
        <v>1.337908036904833</v>
      </c>
      <c r="F131" s="84" t="s">
        <v>94</v>
      </c>
      <c r="G131" s="84">
        <v>4</v>
      </c>
      <c r="H131" s="84">
        <v>5.072901306597492</v>
      </c>
      <c r="I131" s="84">
        <v>1.268225326649373</v>
      </c>
      <c r="J131" s="84">
        <v>0.027709747819437542</v>
      </c>
    </row>
    <row r="132" spans="1:10" ht="12.75">
      <c r="A132" s="83">
        <v>1.282161868700465</v>
      </c>
      <c r="B132" s="83">
        <v>0.9476848594742565</v>
      </c>
      <c r="C132" s="83">
        <v>1.0034310276786247</v>
      </c>
      <c r="D132" s="83">
        <v>1.1149233640873608</v>
      </c>
      <c r="F132" s="84" t="s">
        <v>95</v>
      </c>
      <c r="G132" s="84">
        <v>4</v>
      </c>
      <c r="H132" s="84">
        <v>4.348201119940708</v>
      </c>
      <c r="I132" s="84">
        <v>1.087050279985177</v>
      </c>
      <c r="J132" s="84">
        <v>0.021753446886287147</v>
      </c>
    </row>
    <row r="133" spans="1:10" ht="12.75">
      <c r="A133" s="83">
        <v>1.560892709722305</v>
      </c>
      <c r="B133" s="83">
        <v>1.560892709722305</v>
      </c>
      <c r="C133" s="83">
        <v>1.337908036904833</v>
      </c>
      <c r="D133" s="83">
        <v>1.7281312143354093</v>
      </c>
      <c r="F133" s="84" t="s">
        <v>96</v>
      </c>
      <c r="G133" s="84">
        <v>4</v>
      </c>
      <c r="H133" s="84">
        <v>6.1878246706848525</v>
      </c>
      <c r="I133" s="84">
        <v>1.5469561676712131</v>
      </c>
      <c r="J133" s="84">
        <v>0.02563799097312497</v>
      </c>
    </row>
    <row r="134" spans="1:10" ht="12.75">
      <c r="A134" s="83">
        <v>1.449400373313569</v>
      </c>
      <c r="B134" s="83">
        <v>1.226415700496097</v>
      </c>
      <c r="C134" s="83">
        <v>1.0034310276786247</v>
      </c>
      <c r="D134" s="83">
        <v>1.1149233640873608</v>
      </c>
      <c r="F134" s="84" t="s">
        <v>97</v>
      </c>
      <c r="G134" s="84">
        <v>4</v>
      </c>
      <c r="H134" s="84">
        <v>4.794170465575652</v>
      </c>
      <c r="I134" s="84">
        <v>1.198542616393913</v>
      </c>
      <c r="J134" s="84">
        <v>0.03625574481047907</v>
      </c>
    </row>
    <row r="135" spans="1:10" ht="12.75">
      <c r="A135" s="83">
        <v>1.282161868700465</v>
      </c>
      <c r="B135" s="83">
        <v>0.7247001866567845</v>
      </c>
      <c r="C135" s="83">
        <v>1.505146541517937</v>
      </c>
      <c r="D135" s="83">
        <v>1.6166388779266732</v>
      </c>
      <c r="F135" s="84" t="s">
        <v>98</v>
      </c>
      <c r="G135" s="84">
        <v>4</v>
      </c>
      <c r="H135" s="84">
        <v>5.128647474801859</v>
      </c>
      <c r="I135" s="84">
        <v>1.2821618687004648</v>
      </c>
      <c r="J135" s="84">
        <v>0.1574535203197985</v>
      </c>
    </row>
    <row r="136" spans="1:10" ht="12.75">
      <c r="A136" s="83">
        <v>1.560892709722305</v>
      </c>
      <c r="B136" s="83">
        <v>1.226415700496097</v>
      </c>
      <c r="C136" s="83">
        <v>1.337908036904833</v>
      </c>
      <c r="D136" s="83">
        <v>1.337908036904833</v>
      </c>
      <c r="F136" s="84" t="s">
        <v>99</v>
      </c>
      <c r="G136" s="84">
        <v>4</v>
      </c>
      <c r="H136" s="84">
        <v>5.463124484028068</v>
      </c>
      <c r="I136" s="84">
        <v>1.365781121007017</v>
      </c>
      <c r="J136" s="84">
        <v>0.019681690039974716</v>
      </c>
    </row>
    <row r="137" spans="1:10" ht="12.75">
      <c r="A137" s="83">
        <v>1.505146541517937</v>
      </c>
      <c r="B137" s="83">
        <v>1.0591771958829928</v>
      </c>
      <c r="C137" s="83">
        <v>1.226415700496097</v>
      </c>
      <c r="D137" s="83">
        <v>0.8361925230655206</v>
      </c>
      <c r="F137" s="84" t="s">
        <v>100</v>
      </c>
      <c r="G137" s="84">
        <v>4</v>
      </c>
      <c r="H137" s="84">
        <v>4.626931960962547</v>
      </c>
      <c r="I137" s="84">
        <v>1.1567329902406367</v>
      </c>
      <c r="J137" s="84">
        <v>0.07950366897726695</v>
      </c>
    </row>
    <row r="138" spans="1:10" ht="12.75">
      <c r="A138" s="83">
        <v>1.505146541517937</v>
      </c>
      <c r="B138" s="83">
        <v>1.282161868700465</v>
      </c>
      <c r="C138" s="83">
        <v>1.7281312143354093</v>
      </c>
      <c r="D138" s="83">
        <v>1.7281312143354093</v>
      </c>
      <c r="F138" s="84" t="s">
        <v>101</v>
      </c>
      <c r="G138" s="84">
        <v>4</v>
      </c>
      <c r="H138" s="84">
        <v>6.24357083888922</v>
      </c>
      <c r="I138" s="84">
        <v>1.560892709722305</v>
      </c>
      <c r="J138" s="84">
        <v>0.04557865061888874</v>
      </c>
    </row>
    <row r="139" spans="1:10" ht="12.75">
      <c r="A139" s="83">
        <v>1.505146541517937</v>
      </c>
      <c r="B139" s="83">
        <v>1.560892709722305</v>
      </c>
      <c r="C139" s="83">
        <v>1.393654205109201</v>
      </c>
      <c r="D139" s="83">
        <v>1.337908036904833</v>
      </c>
      <c r="F139" s="84" t="s">
        <v>102</v>
      </c>
      <c r="G139" s="84">
        <v>4</v>
      </c>
      <c r="H139" s="84">
        <v>5.797601493254277</v>
      </c>
      <c r="I139" s="84">
        <v>1.4494003733135692</v>
      </c>
      <c r="J139" s="84">
        <v>0.01035878423156564</v>
      </c>
    </row>
    <row r="140" spans="1:10" ht="12.75">
      <c r="A140" s="83">
        <v>1.449400373313569</v>
      </c>
      <c r="B140" s="83">
        <v>1.337908036904833</v>
      </c>
      <c r="C140" s="83">
        <v>1.337908036904833</v>
      </c>
      <c r="D140" s="83">
        <v>1.449400373313569</v>
      </c>
      <c r="F140" s="84" t="s">
        <v>103</v>
      </c>
      <c r="G140" s="84">
        <v>4</v>
      </c>
      <c r="H140" s="84">
        <v>5.574616820436804</v>
      </c>
      <c r="I140" s="84">
        <v>1.393654205109201</v>
      </c>
      <c r="J140" s="84">
        <v>0.004143513692626246</v>
      </c>
    </row>
    <row r="141" spans="1:10" ht="12.75">
      <c r="A141" s="83">
        <v>1.393654205109201</v>
      </c>
      <c r="B141" s="83">
        <v>1.282161868700465</v>
      </c>
      <c r="C141" s="83">
        <v>1.282161868700465</v>
      </c>
      <c r="D141" s="83">
        <v>1.393654205109201</v>
      </c>
      <c r="F141" s="84" t="s">
        <v>104</v>
      </c>
      <c r="G141" s="84">
        <v>4</v>
      </c>
      <c r="H141" s="84">
        <v>5.351632147619332</v>
      </c>
      <c r="I141" s="84">
        <v>1.337908036904833</v>
      </c>
      <c r="J141" s="84">
        <v>0.004143513692626245</v>
      </c>
    </row>
    <row r="142" spans="1:10" ht="12.75">
      <c r="A142" s="83">
        <v>1.505146541517937</v>
      </c>
      <c r="B142" s="83">
        <v>1.393654205109201</v>
      </c>
      <c r="C142" s="83">
        <v>1.337908036904833</v>
      </c>
      <c r="D142" s="83">
        <v>1.337908036904833</v>
      </c>
      <c r="F142" s="84" t="s">
        <v>105</v>
      </c>
      <c r="G142" s="84">
        <v>4</v>
      </c>
      <c r="H142" s="84">
        <v>5.574616820436804</v>
      </c>
      <c r="I142" s="84">
        <v>1.393654205109201</v>
      </c>
      <c r="J142" s="84">
        <v>0.006215270538939377</v>
      </c>
    </row>
    <row r="143" spans="1:10" ht="12.75">
      <c r="A143" s="83">
        <v>1.6166388779266732</v>
      </c>
      <c r="B143" s="83">
        <v>1.393654205109201</v>
      </c>
      <c r="C143" s="83">
        <v>1.393654205109201</v>
      </c>
      <c r="D143" s="83">
        <v>1.337908036904833</v>
      </c>
      <c r="F143" s="84" t="s">
        <v>106</v>
      </c>
      <c r="G143" s="84">
        <v>4</v>
      </c>
      <c r="H143" s="84">
        <v>5.741855325049908</v>
      </c>
      <c r="I143" s="84">
        <v>1.435463831262477</v>
      </c>
      <c r="J143" s="84">
        <v>0.01527920674155933</v>
      </c>
    </row>
    <row r="144" spans="1:10" ht="12.75">
      <c r="A144" s="83">
        <v>1.560892709722305</v>
      </c>
      <c r="B144" s="83">
        <v>1.505146541517937</v>
      </c>
      <c r="C144" s="83">
        <v>1.337908036904833</v>
      </c>
      <c r="D144" s="83">
        <v>1.337908036904833</v>
      </c>
      <c r="F144" s="84" t="s">
        <v>107</v>
      </c>
      <c r="G144" s="84">
        <v>4</v>
      </c>
      <c r="H144" s="84">
        <v>5.741855325049908</v>
      </c>
      <c r="I144" s="84">
        <v>1.435463831262477</v>
      </c>
      <c r="J144" s="84">
        <v>0.013207449895246184</v>
      </c>
    </row>
    <row r="145" spans="1:10" ht="12.75">
      <c r="A145" s="83">
        <v>1.449400373313569</v>
      </c>
      <c r="B145" s="83">
        <v>1.6166388779266732</v>
      </c>
      <c r="C145" s="83">
        <v>1.6166388779266732</v>
      </c>
      <c r="D145" s="83">
        <v>1.337908036904833</v>
      </c>
      <c r="F145" s="84" t="s">
        <v>108</v>
      </c>
      <c r="G145" s="84">
        <v>4</v>
      </c>
      <c r="H145" s="84">
        <v>6.020586166071748</v>
      </c>
      <c r="I145" s="84">
        <v>1.505146541517937</v>
      </c>
      <c r="J145" s="84">
        <v>0.018645811616818154</v>
      </c>
    </row>
    <row r="146" spans="1:10" ht="12.75">
      <c r="A146" s="83">
        <v>1.505146541517937</v>
      </c>
      <c r="B146" s="83">
        <v>1.393654205109201</v>
      </c>
      <c r="C146" s="83">
        <v>1.337908036904833</v>
      </c>
      <c r="D146" s="83">
        <v>1.1149233640873608</v>
      </c>
      <c r="F146" s="84" t="s">
        <v>109</v>
      </c>
      <c r="G146" s="84">
        <v>4</v>
      </c>
      <c r="H146" s="84">
        <v>5.351632147619332</v>
      </c>
      <c r="I146" s="84">
        <v>1.337908036904833</v>
      </c>
      <c r="J146" s="84">
        <v>0.026932839002069997</v>
      </c>
    </row>
    <row r="147" spans="1:10" ht="12.75">
      <c r="A147" s="83">
        <v>1.337908036904833</v>
      </c>
      <c r="B147" s="83">
        <v>1.449400373313569</v>
      </c>
      <c r="C147" s="83">
        <v>1.449400373313569</v>
      </c>
      <c r="D147" s="83">
        <v>1.505146541517937</v>
      </c>
      <c r="F147" s="84" t="s">
        <v>110</v>
      </c>
      <c r="G147" s="84">
        <v>4</v>
      </c>
      <c r="H147" s="84">
        <v>5.741855325049908</v>
      </c>
      <c r="I147" s="84">
        <v>1.435463831262477</v>
      </c>
      <c r="J147" s="84">
        <v>0.004920422509993672</v>
      </c>
    </row>
    <row r="148" spans="1:10" ht="12.75">
      <c r="A148" s="83">
        <v>1.282161868700465</v>
      </c>
      <c r="B148" s="83">
        <v>1.449400373313569</v>
      </c>
      <c r="C148" s="83">
        <v>1.282161868700465</v>
      </c>
      <c r="D148" s="83">
        <v>1.282161868700465</v>
      </c>
      <c r="F148" s="84" t="s">
        <v>113</v>
      </c>
      <c r="G148" s="84">
        <v>4</v>
      </c>
      <c r="H148" s="84">
        <v>5.2958859794149635</v>
      </c>
      <c r="I148" s="84">
        <v>1.3239714948537409</v>
      </c>
      <c r="J148" s="84">
        <v>0.006992179356306799</v>
      </c>
    </row>
    <row r="149" spans="1:10" ht="12.75">
      <c r="A149" s="83">
        <v>1.505146541517937</v>
      </c>
      <c r="B149" s="83">
        <v>1.449400373313569</v>
      </c>
      <c r="C149" s="83">
        <v>1.449400373313569</v>
      </c>
      <c r="D149" s="83">
        <v>1.337908036904833</v>
      </c>
      <c r="F149" s="84" t="s">
        <v>114</v>
      </c>
      <c r="G149" s="84">
        <v>4</v>
      </c>
      <c r="H149" s="84">
        <v>5.741855325049908</v>
      </c>
      <c r="I149" s="84">
        <v>1.435463831262477</v>
      </c>
      <c r="J149" s="84">
        <v>0.004920422509993672</v>
      </c>
    </row>
    <row r="150" spans="1:10" ht="12.75">
      <c r="A150" s="83">
        <v>1.6723850461310412</v>
      </c>
      <c r="B150" s="83">
        <v>1.393654205109201</v>
      </c>
      <c r="C150" s="83">
        <v>1.1706695322917289</v>
      </c>
      <c r="D150" s="83">
        <v>1.449400373313569</v>
      </c>
      <c r="F150" s="84" t="s">
        <v>115</v>
      </c>
      <c r="G150" s="84">
        <v>4</v>
      </c>
      <c r="H150" s="84">
        <v>5.68610915684554</v>
      </c>
      <c r="I150" s="84">
        <v>1.421527289211385</v>
      </c>
      <c r="J150" s="84">
        <v>0.04247101534941914</v>
      </c>
    </row>
    <row r="151" spans="1:10" ht="12.75">
      <c r="A151" s="83">
        <v>1.393654205109201</v>
      </c>
      <c r="B151" s="83">
        <v>1.505146541517937</v>
      </c>
      <c r="C151" s="83">
        <v>1.1706695322917289</v>
      </c>
      <c r="D151" s="83">
        <v>1.282161868700465</v>
      </c>
      <c r="F151" s="84" t="s">
        <v>116</v>
      </c>
      <c r="G151" s="84">
        <v>4</v>
      </c>
      <c r="H151" s="84">
        <v>5.351632147619331</v>
      </c>
      <c r="I151" s="84">
        <v>1.3379080369048328</v>
      </c>
      <c r="J151" s="84">
        <v>0.02071756846313128</v>
      </c>
    </row>
    <row r="152" spans="6:10" ht="12.75">
      <c r="F152" s="84"/>
      <c r="G152" s="84"/>
      <c r="H152" s="84"/>
      <c r="I152" s="84"/>
      <c r="J152" s="84"/>
    </row>
    <row r="153" spans="6:10" ht="12.75">
      <c r="F153" s="84" t="s">
        <v>65</v>
      </c>
      <c r="G153" s="84">
        <v>36</v>
      </c>
      <c r="H153" s="84">
        <v>53.85079848541954</v>
      </c>
      <c r="I153" s="84">
        <v>1.495855513483876</v>
      </c>
      <c r="J153" s="84">
        <v>0.018557022037690454</v>
      </c>
    </row>
    <row r="154" spans="6:10" ht="12.75">
      <c r="F154" s="84" t="s">
        <v>66</v>
      </c>
      <c r="G154" s="84">
        <v>36</v>
      </c>
      <c r="H154" s="84">
        <v>48.05319699216525</v>
      </c>
      <c r="I154" s="84">
        <v>1.3348110275601457</v>
      </c>
      <c r="J154" s="84">
        <v>0.05308630280957597</v>
      </c>
    </row>
    <row r="155" spans="6:10" ht="12.75">
      <c r="F155" s="84" t="s">
        <v>111</v>
      </c>
      <c r="G155" s="84">
        <v>36</v>
      </c>
      <c r="H155" s="84">
        <v>48.88938951523077</v>
      </c>
      <c r="I155" s="84">
        <v>1.358038597645299</v>
      </c>
      <c r="J155" s="84">
        <v>0.025420949779701475</v>
      </c>
    </row>
    <row r="156" spans="6:10" ht="13.5" thickBot="1">
      <c r="F156" s="85" t="s">
        <v>112</v>
      </c>
      <c r="G156" s="85">
        <v>36</v>
      </c>
      <c r="H156" s="85">
        <v>50.33878988854433</v>
      </c>
      <c r="I156" s="85">
        <v>1.3982997191262314</v>
      </c>
      <c r="J156" s="85">
        <v>0.054228235452246004</v>
      </c>
    </row>
    <row r="159" ht="13.5" thickBot="1">
      <c r="F159" t="s">
        <v>67</v>
      </c>
    </row>
    <row r="160" spans="6:12" ht="12.75">
      <c r="F160" s="210" t="s">
        <v>68</v>
      </c>
      <c r="G160" s="210" t="s">
        <v>69</v>
      </c>
      <c r="H160" s="210" t="s">
        <v>70</v>
      </c>
      <c r="I160" s="210" t="s">
        <v>71</v>
      </c>
      <c r="J160" s="210" t="s">
        <v>72</v>
      </c>
      <c r="K160" s="210" t="s">
        <v>73</v>
      </c>
      <c r="L160" s="210" t="s">
        <v>74</v>
      </c>
    </row>
    <row r="161" spans="6:12" ht="12.75">
      <c r="F161" s="84" t="s">
        <v>75</v>
      </c>
      <c r="G161" s="84">
        <v>2.2796231165598884</v>
      </c>
      <c r="H161" s="84">
        <v>35</v>
      </c>
      <c r="I161" s="84">
        <v>0.06513208904456824</v>
      </c>
      <c r="J161" s="84">
        <v>2.2678193164252742</v>
      </c>
      <c r="K161" s="84">
        <v>0.0007430418463129567</v>
      </c>
      <c r="L161" s="84">
        <v>1.3958871033326927</v>
      </c>
    </row>
    <row r="162" spans="6:12" ht="12.75">
      <c r="F162" s="84" t="s">
        <v>76</v>
      </c>
      <c r="G162" s="84">
        <v>0.5457352825996598</v>
      </c>
      <c r="H162" s="84">
        <v>3</v>
      </c>
      <c r="I162" s="84">
        <v>0.18191176086655325</v>
      </c>
      <c r="J162" s="84">
        <v>6.333944008702255</v>
      </c>
      <c r="K162" s="84">
        <v>0.0005453575581468282</v>
      </c>
      <c r="L162" s="84">
        <v>2.136689857114804</v>
      </c>
    </row>
    <row r="163" spans="6:12" ht="12.75">
      <c r="F163" s="84" t="s">
        <v>77</v>
      </c>
      <c r="G163" s="84">
        <v>3.01561473621261</v>
      </c>
      <c r="H163" s="84">
        <v>105</v>
      </c>
      <c r="I163" s="84">
        <v>0.028720140344882</v>
      </c>
      <c r="J163" s="84"/>
      <c r="K163" s="84"/>
      <c r="L163" s="84"/>
    </row>
    <row r="164" spans="6:12" ht="12.75">
      <c r="F164" s="84"/>
      <c r="G164" s="84"/>
      <c r="H164" s="84"/>
      <c r="I164" s="84"/>
      <c r="J164" s="84"/>
      <c r="K164" s="84"/>
      <c r="L164" s="84"/>
    </row>
    <row r="165" spans="6:12" ht="13.5" thickBot="1">
      <c r="F165" s="85" t="s">
        <v>78</v>
      </c>
      <c r="G165" s="85">
        <v>5.840973135372158</v>
      </c>
      <c r="H165" s="85">
        <v>143</v>
      </c>
      <c r="I165" s="85"/>
      <c r="J165" s="85"/>
      <c r="K165" s="85"/>
      <c r="L165" s="85"/>
    </row>
    <row r="169" spans="1:6" ht="19.5">
      <c r="A169" s="211" t="s">
        <v>224</v>
      </c>
      <c r="F169" t="s">
        <v>57</v>
      </c>
    </row>
    <row r="170" ht="13.5" thickBot="1"/>
    <row r="171" spans="6:10" ht="12.75">
      <c r="F171" s="210" t="s">
        <v>58</v>
      </c>
      <c r="G171" s="210" t="s">
        <v>59</v>
      </c>
      <c r="H171" s="210" t="s">
        <v>60</v>
      </c>
      <c r="I171" s="210" t="s">
        <v>61</v>
      </c>
      <c r="J171" s="210" t="s">
        <v>62</v>
      </c>
    </row>
    <row r="172" spans="1:10" ht="12.75">
      <c r="A172" s="83">
        <v>1.4035886391566958</v>
      </c>
      <c r="B172" s="83">
        <v>1.2281400592621086</v>
      </c>
      <c r="C172" s="83">
        <v>1.1696571992972464</v>
      </c>
      <c r="D172" s="83">
        <v>1.1111743393323839</v>
      </c>
      <c r="F172" s="84" t="s">
        <v>63</v>
      </c>
      <c r="G172" s="84">
        <v>4</v>
      </c>
      <c r="H172" s="84">
        <v>4.912560237048434</v>
      </c>
      <c r="I172" s="84">
        <v>1.2281400592621086</v>
      </c>
      <c r="J172" s="84">
        <v>0.01596114291179195</v>
      </c>
    </row>
    <row r="173" spans="1:10" ht="12.75">
      <c r="A173" s="83">
        <v>1.5790372190512825</v>
      </c>
      <c r="B173" s="83">
        <v>1.462071499121558</v>
      </c>
      <c r="C173" s="83">
        <v>1.462071499121558</v>
      </c>
      <c r="D173" s="83">
        <v>0.935725759437797</v>
      </c>
      <c r="F173" s="84" t="s">
        <v>64</v>
      </c>
      <c r="G173" s="84">
        <v>4</v>
      </c>
      <c r="H173" s="84">
        <v>5.438905976732196</v>
      </c>
      <c r="I173" s="84">
        <v>1.359726494183049</v>
      </c>
      <c r="J173" s="84">
        <v>0.0829409390594904</v>
      </c>
    </row>
    <row r="174" spans="1:10" ht="12.75">
      <c r="A174" s="83">
        <v>1.6960029389810072</v>
      </c>
      <c r="B174" s="83">
        <v>1.3451057791918333</v>
      </c>
      <c r="C174" s="83">
        <v>1.3451057791918333</v>
      </c>
      <c r="D174" s="83">
        <v>1.6960029389810072</v>
      </c>
      <c r="F174" s="84" t="s">
        <v>81</v>
      </c>
      <c r="G174" s="84">
        <v>4</v>
      </c>
      <c r="H174" s="84">
        <v>6.082217436345681</v>
      </c>
      <c r="I174" s="84">
        <v>1.5205543590864203</v>
      </c>
      <c r="J174" s="84">
        <v>0.04104293891603561</v>
      </c>
    </row>
    <row r="175" spans="1:10" ht="12.75">
      <c r="A175" s="83">
        <v>1.5790372190512825</v>
      </c>
      <c r="B175" s="83">
        <v>0.9942086194026593</v>
      </c>
      <c r="C175" s="83">
        <v>1.2866229192269711</v>
      </c>
      <c r="D175" s="83">
        <v>1.462071499121558</v>
      </c>
      <c r="F175" s="84" t="s">
        <v>82</v>
      </c>
      <c r="G175" s="84">
        <v>4</v>
      </c>
      <c r="H175" s="84">
        <v>5.321940256802471</v>
      </c>
      <c r="I175" s="84">
        <v>1.3304850642006179</v>
      </c>
      <c r="J175" s="84">
        <v>0.0646996328745848</v>
      </c>
    </row>
    <row r="176" spans="1:10" ht="12.75">
      <c r="A176" s="83">
        <v>1.1111743393323839</v>
      </c>
      <c r="B176" s="83">
        <v>1.0526914793675217</v>
      </c>
      <c r="C176" s="83">
        <v>1.1696571992972464</v>
      </c>
      <c r="D176" s="83">
        <v>1.3451057791918333</v>
      </c>
      <c r="F176" s="84" t="s">
        <v>83</v>
      </c>
      <c r="G176" s="84">
        <v>4</v>
      </c>
      <c r="H176" s="84">
        <v>4.678628797188985</v>
      </c>
      <c r="I176" s="84">
        <v>1.1696571992972462</v>
      </c>
      <c r="J176" s="84">
        <v>0.015961142911791917</v>
      </c>
    </row>
    <row r="177" spans="1:10" ht="12.75">
      <c r="A177" s="83">
        <v>1.4035886391566958</v>
      </c>
      <c r="B177" s="83">
        <v>1.6960029389810072</v>
      </c>
      <c r="C177" s="83">
        <v>1.2281400592621086</v>
      </c>
      <c r="D177" s="83">
        <v>1.3451057791918333</v>
      </c>
      <c r="F177" s="84" t="s">
        <v>84</v>
      </c>
      <c r="G177" s="84">
        <v>4</v>
      </c>
      <c r="H177" s="84">
        <v>5.672837416591645</v>
      </c>
      <c r="I177" s="84">
        <v>1.4182093541479113</v>
      </c>
      <c r="J177" s="84">
        <v>0.03961783687034052</v>
      </c>
    </row>
    <row r="178" spans="1:10" ht="12.75">
      <c r="A178" s="83">
        <v>1.5205543590864203</v>
      </c>
      <c r="B178" s="83">
        <v>0.7602771795432102</v>
      </c>
      <c r="C178" s="83">
        <v>1.5205543590864203</v>
      </c>
      <c r="D178" s="83">
        <v>1.2866229192269711</v>
      </c>
      <c r="F178" s="84" t="s">
        <v>85</v>
      </c>
      <c r="G178" s="84">
        <v>4</v>
      </c>
      <c r="H178" s="84">
        <v>5.088008816943022</v>
      </c>
      <c r="I178" s="84">
        <v>1.2720022042357555</v>
      </c>
      <c r="J178" s="84">
        <v>0.12854420452175278</v>
      </c>
    </row>
    <row r="179" spans="1:10" ht="12.75">
      <c r="A179" s="83">
        <v>1.0526914793675217</v>
      </c>
      <c r="B179" s="83">
        <v>1.1111743393323839</v>
      </c>
      <c r="C179" s="83">
        <v>1.0526914793675217</v>
      </c>
      <c r="D179" s="83">
        <v>1.1696571992972464</v>
      </c>
      <c r="F179" s="84" t="s">
        <v>86</v>
      </c>
      <c r="G179" s="84">
        <v>4</v>
      </c>
      <c r="H179" s="84">
        <v>4.386214497364674</v>
      </c>
      <c r="I179" s="84">
        <v>1.0965536243411684</v>
      </c>
      <c r="J179" s="84">
        <v>0.0031352245005305565</v>
      </c>
    </row>
    <row r="180" spans="1:10" ht="12.75">
      <c r="A180" s="83">
        <v>1.5205543590864203</v>
      </c>
      <c r="B180" s="83">
        <v>1.3451057791918333</v>
      </c>
      <c r="C180" s="83">
        <v>1.4035886391566958</v>
      </c>
      <c r="D180" s="83">
        <v>0.935725759437797</v>
      </c>
      <c r="F180" s="84" t="s">
        <v>87</v>
      </c>
      <c r="G180" s="84">
        <v>4</v>
      </c>
      <c r="H180" s="84">
        <v>5.204974536872746</v>
      </c>
      <c r="I180" s="84">
        <v>1.3012436342181866</v>
      </c>
      <c r="J180" s="84">
        <v>0.06469963287458569</v>
      </c>
    </row>
    <row r="181" spans="1:10" ht="12.75">
      <c r="A181" s="83">
        <v>1.6375200790161448</v>
      </c>
      <c r="B181" s="83">
        <v>1.6960029389810072</v>
      </c>
      <c r="C181" s="83">
        <v>1.6375200790161448</v>
      </c>
      <c r="D181" s="83">
        <v>1.5205543590864203</v>
      </c>
      <c r="F181" s="84" t="s">
        <v>88</v>
      </c>
      <c r="G181" s="84">
        <v>4</v>
      </c>
      <c r="H181" s="84">
        <v>6.491597456099717</v>
      </c>
      <c r="I181" s="84">
        <v>1.6228993640249292</v>
      </c>
      <c r="J181" s="84">
        <v>0.005415387773643678</v>
      </c>
    </row>
    <row r="182" spans="1:10" ht="12.75">
      <c r="A182" s="83">
        <v>1.9884172388053185</v>
      </c>
      <c r="B182" s="83">
        <v>1.7544857989458695</v>
      </c>
      <c r="C182" s="83">
        <v>1.7544857989458695</v>
      </c>
      <c r="D182" s="83">
        <v>1.1696571992972464</v>
      </c>
      <c r="F182" s="84" t="s">
        <v>89</v>
      </c>
      <c r="G182" s="84">
        <v>4</v>
      </c>
      <c r="H182" s="84">
        <v>6.667046035994304</v>
      </c>
      <c r="I182" s="84">
        <v>1.666761508998576</v>
      </c>
      <c r="J182" s="84">
        <v>0.12198873511155324</v>
      </c>
    </row>
    <row r="183" spans="1:10" ht="12.75">
      <c r="A183" s="83">
        <v>1.462071499121558</v>
      </c>
      <c r="B183" s="83">
        <v>1.3451057791918333</v>
      </c>
      <c r="C183" s="83">
        <v>1.1111743393323839</v>
      </c>
      <c r="D183" s="83">
        <v>1.6960029389810072</v>
      </c>
      <c r="F183" s="84" t="s">
        <v>90</v>
      </c>
      <c r="G183" s="84">
        <v>4</v>
      </c>
      <c r="H183" s="84">
        <v>5.6143545566267825</v>
      </c>
      <c r="I183" s="84">
        <v>1.4035886391566956</v>
      </c>
      <c r="J183" s="84">
        <v>0.059284245100940915</v>
      </c>
    </row>
    <row r="184" spans="1:10" ht="12.75">
      <c r="A184" s="83">
        <v>1.7544857989458695</v>
      </c>
      <c r="B184" s="83">
        <v>0.9942086194026593</v>
      </c>
      <c r="C184" s="83">
        <v>1.5790372190512825</v>
      </c>
      <c r="D184" s="83">
        <v>1.5205543590864203</v>
      </c>
      <c r="F184" s="84" t="s">
        <v>91</v>
      </c>
      <c r="G184" s="84">
        <v>4</v>
      </c>
      <c r="H184" s="84">
        <v>5.848285996486231</v>
      </c>
      <c r="I184" s="84">
        <v>1.4620714991215578</v>
      </c>
      <c r="J184" s="84">
        <v>0.10716767383631816</v>
      </c>
    </row>
    <row r="185" spans="1:10" ht="12.75">
      <c r="A185" s="83">
        <v>1.871451518875594</v>
      </c>
      <c r="B185" s="83">
        <v>1.1696571992972464</v>
      </c>
      <c r="C185" s="83">
        <v>1.6375200790161448</v>
      </c>
      <c r="D185" s="83">
        <v>1.4035886391566958</v>
      </c>
      <c r="F185" s="84" t="s">
        <v>92</v>
      </c>
      <c r="G185" s="84">
        <v>4</v>
      </c>
      <c r="H185" s="84">
        <v>6.082217436345681</v>
      </c>
      <c r="I185" s="84">
        <v>1.5205543590864203</v>
      </c>
      <c r="J185" s="84">
        <v>0.09120653092452476</v>
      </c>
    </row>
    <row r="186" spans="1:10" ht="12.75">
      <c r="A186" s="83">
        <v>1.462071499121558</v>
      </c>
      <c r="B186" s="83">
        <v>1.462071499121558</v>
      </c>
      <c r="C186" s="83">
        <v>1.3451057791918333</v>
      </c>
      <c r="D186" s="83">
        <v>1.871451518875594</v>
      </c>
      <c r="F186" s="84" t="s">
        <v>93</v>
      </c>
      <c r="G186" s="84">
        <v>4</v>
      </c>
      <c r="H186" s="84">
        <v>6.140700296310543</v>
      </c>
      <c r="I186" s="84">
        <v>1.5351750740776358</v>
      </c>
      <c r="J186" s="84">
        <v>0.05329881650901965</v>
      </c>
    </row>
    <row r="187" spans="1:10" ht="12.75">
      <c r="A187" s="83">
        <v>1.462071499121558</v>
      </c>
      <c r="B187" s="83">
        <v>0.9942086194026593</v>
      </c>
      <c r="C187" s="83">
        <v>1.2866229192269711</v>
      </c>
      <c r="D187" s="83">
        <v>1.0526914793675217</v>
      </c>
      <c r="F187" s="84" t="s">
        <v>94</v>
      </c>
      <c r="G187" s="84">
        <v>4</v>
      </c>
      <c r="H187" s="84">
        <v>4.79559451711871</v>
      </c>
      <c r="I187" s="84">
        <v>1.1988986292796775</v>
      </c>
      <c r="J187" s="84">
        <v>0.04674334709881952</v>
      </c>
    </row>
    <row r="188" spans="1:10" ht="12.75">
      <c r="A188" s="83">
        <v>1.4035886391566958</v>
      </c>
      <c r="B188" s="83">
        <v>0.9942086194026593</v>
      </c>
      <c r="C188" s="83">
        <v>0.935725759437797</v>
      </c>
      <c r="D188" s="83">
        <v>0.935725759437797</v>
      </c>
      <c r="F188" s="84" t="s">
        <v>95</v>
      </c>
      <c r="G188" s="84">
        <v>4</v>
      </c>
      <c r="H188" s="84">
        <v>4.269248777434949</v>
      </c>
      <c r="I188" s="84">
        <v>1.0673121943587371</v>
      </c>
      <c r="J188" s="84">
        <v>0.051018653235906854</v>
      </c>
    </row>
    <row r="189" spans="1:10" ht="12.75">
      <c r="A189" s="83">
        <v>1.6375200790161448</v>
      </c>
      <c r="B189" s="83">
        <v>1.462071499121558</v>
      </c>
      <c r="C189" s="83">
        <v>1.462071499121558</v>
      </c>
      <c r="D189" s="83">
        <v>1.7544857989458695</v>
      </c>
      <c r="F189" s="84" t="s">
        <v>96</v>
      </c>
      <c r="G189" s="84">
        <v>4</v>
      </c>
      <c r="H189" s="84">
        <v>6.31614887620513</v>
      </c>
      <c r="I189" s="84">
        <v>1.5790372190512825</v>
      </c>
      <c r="J189" s="84">
        <v>0.020521469458018166</v>
      </c>
    </row>
    <row r="190" spans="1:10" ht="12.75">
      <c r="A190" s="83">
        <v>0.9942086194026593</v>
      </c>
      <c r="B190" s="83">
        <v>1.2866229192269711</v>
      </c>
      <c r="C190" s="83">
        <v>0.9942086194026593</v>
      </c>
      <c r="D190" s="83">
        <v>0.8772428994729348</v>
      </c>
      <c r="F190" s="84" t="s">
        <v>97</v>
      </c>
      <c r="G190" s="84">
        <v>4</v>
      </c>
      <c r="H190" s="84">
        <v>4.152283057505224</v>
      </c>
      <c r="I190" s="84">
        <v>1.038070764376306</v>
      </c>
      <c r="J190" s="84">
        <v>0.03049718377788846</v>
      </c>
    </row>
    <row r="191" spans="1:10" ht="12.75">
      <c r="A191" s="83">
        <v>1.4035886391566958</v>
      </c>
      <c r="B191" s="83">
        <v>0.7017943195783479</v>
      </c>
      <c r="C191" s="83">
        <v>1.7544857989458695</v>
      </c>
      <c r="D191" s="83">
        <v>1.812968658910732</v>
      </c>
      <c r="F191" s="84" t="s">
        <v>98</v>
      </c>
      <c r="G191" s="84">
        <v>4</v>
      </c>
      <c r="H191" s="84">
        <v>5.672837416591645</v>
      </c>
      <c r="I191" s="84">
        <v>1.4182093541479113</v>
      </c>
      <c r="J191" s="84">
        <v>0.2607936743623143</v>
      </c>
    </row>
    <row r="192" spans="1:10" ht="12.75">
      <c r="A192" s="83">
        <v>1.462071499121558</v>
      </c>
      <c r="B192" s="83">
        <v>1.1696571992972464</v>
      </c>
      <c r="C192" s="83">
        <v>1.2866229192269711</v>
      </c>
      <c r="D192" s="83">
        <v>1.2866229192269711</v>
      </c>
      <c r="F192" s="84" t="s">
        <v>99</v>
      </c>
      <c r="G192" s="84">
        <v>4</v>
      </c>
      <c r="H192" s="84">
        <v>5.204974536872747</v>
      </c>
      <c r="I192" s="84">
        <v>1.3012436342181868</v>
      </c>
      <c r="J192" s="84">
        <v>0.014536040866096202</v>
      </c>
    </row>
    <row r="193" spans="1:10" ht="12.75">
      <c r="A193" s="83">
        <v>1.1111743393323839</v>
      </c>
      <c r="B193" s="83">
        <v>0.8187600395080724</v>
      </c>
      <c r="C193" s="83">
        <v>1.1696571992972464</v>
      </c>
      <c r="D193" s="83">
        <v>0.5848285996486232</v>
      </c>
      <c r="F193" s="84" t="s">
        <v>100</v>
      </c>
      <c r="G193" s="84">
        <v>4</v>
      </c>
      <c r="H193" s="84">
        <v>3.6844201777863255</v>
      </c>
      <c r="I193" s="84">
        <v>0.9211050444465814</v>
      </c>
      <c r="J193" s="84">
        <v>0.0738202859670379</v>
      </c>
    </row>
    <row r="194" spans="1:10" ht="12.75">
      <c r="A194" s="83">
        <v>1.6375200790161448</v>
      </c>
      <c r="B194" s="83">
        <v>1.1111743393323839</v>
      </c>
      <c r="C194" s="83">
        <v>1.7544857989458695</v>
      </c>
      <c r="D194" s="83">
        <v>1.6960029389810072</v>
      </c>
      <c r="F194" s="84" t="s">
        <v>101</v>
      </c>
      <c r="G194" s="84">
        <v>4</v>
      </c>
      <c r="H194" s="84">
        <v>6.199183156275405</v>
      </c>
      <c r="I194" s="84">
        <v>1.5497957890688512</v>
      </c>
      <c r="J194" s="84">
        <v>0.08778628601485632</v>
      </c>
    </row>
    <row r="195" spans="1:10" ht="12.75">
      <c r="A195" s="83">
        <v>1.4035886391566958</v>
      </c>
      <c r="B195" s="83">
        <v>1.2281400592621086</v>
      </c>
      <c r="C195" s="83">
        <v>1.4035886391566958</v>
      </c>
      <c r="D195" s="83">
        <v>1.1111743393323839</v>
      </c>
      <c r="F195" s="84" t="s">
        <v>102</v>
      </c>
      <c r="G195" s="84">
        <v>4</v>
      </c>
      <c r="H195" s="84">
        <v>5.146491676907884</v>
      </c>
      <c r="I195" s="84">
        <v>1.286622919226971</v>
      </c>
      <c r="J195" s="84">
        <v>0.020521469458018235</v>
      </c>
    </row>
    <row r="196" spans="1:10" ht="12.75">
      <c r="A196" s="83">
        <v>1.4035886391566958</v>
      </c>
      <c r="B196" s="83">
        <v>0.9942086194026593</v>
      </c>
      <c r="C196" s="83">
        <v>1.5205543590864203</v>
      </c>
      <c r="D196" s="83">
        <v>1.3451057791918333</v>
      </c>
      <c r="F196" s="84" t="s">
        <v>103</v>
      </c>
      <c r="G196" s="84">
        <v>4</v>
      </c>
      <c r="H196" s="84">
        <v>5.263457396837609</v>
      </c>
      <c r="I196" s="84">
        <v>1.3158643492094022</v>
      </c>
      <c r="J196" s="84">
        <v>0.0513036736450454</v>
      </c>
    </row>
    <row r="197" spans="1:10" ht="12.75">
      <c r="A197" s="83">
        <v>1.4035886391566958</v>
      </c>
      <c r="B197" s="83">
        <v>1.1696571992972464</v>
      </c>
      <c r="C197" s="83">
        <v>1.462071499121558</v>
      </c>
      <c r="D197" s="83">
        <v>1.4035886391566958</v>
      </c>
      <c r="F197" s="84" t="s">
        <v>104</v>
      </c>
      <c r="G197" s="84">
        <v>4</v>
      </c>
      <c r="H197" s="84">
        <v>5.438905976732196</v>
      </c>
      <c r="I197" s="84">
        <v>1.359726494183049</v>
      </c>
      <c r="J197" s="84">
        <v>0.016816204139209343</v>
      </c>
    </row>
    <row r="198" spans="1:10" ht="12.75">
      <c r="A198" s="83">
        <v>1.462071499121558</v>
      </c>
      <c r="B198" s="83">
        <v>1.3451057791918333</v>
      </c>
      <c r="C198" s="83">
        <v>1.4035886391566958</v>
      </c>
      <c r="D198" s="83">
        <v>1.4035886391566958</v>
      </c>
      <c r="F198" s="84" t="s">
        <v>105</v>
      </c>
      <c r="G198" s="84">
        <v>4</v>
      </c>
      <c r="H198" s="84">
        <v>5.6143545566267825</v>
      </c>
      <c r="I198" s="84">
        <v>1.4035886391566956</v>
      </c>
      <c r="J198" s="84">
        <v>0.0022801632731131332</v>
      </c>
    </row>
    <row r="199" spans="1:10" ht="12.75">
      <c r="A199" s="83">
        <v>1.462071499121558</v>
      </c>
      <c r="B199" s="83">
        <v>1.4035886391566958</v>
      </c>
      <c r="C199" s="83">
        <v>1.2866229192269711</v>
      </c>
      <c r="D199" s="83">
        <v>1.6375200790161448</v>
      </c>
      <c r="F199" s="84" t="s">
        <v>106</v>
      </c>
      <c r="G199" s="84">
        <v>4</v>
      </c>
      <c r="H199" s="84">
        <v>5.78980313652137</v>
      </c>
      <c r="I199" s="84">
        <v>1.4474507841303426</v>
      </c>
      <c r="J199" s="84">
        <v>0.021376530685435564</v>
      </c>
    </row>
    <row r="200" spans="1:10" ht="12.75">
      <c r="A200" s="83">
        <v>1.1696571992972464</v>
      </c>
      <c r="B200" s="83">
        <v>1.2866229192269711</v>
      </c>
      <c r="C200" s="83">
        <v>1.2866229192269711</v>
      </c>
      <c r="D200" s="83">
        <v>1.462071499121558</v>
      </c>
      <c r="F200" s="84" t="s">
        <v>107</v>
      </c>
      <c r="G200" s="84">
        <v>4</v>
      </c>
      <c r="H200" s="84">
        <v>5.204974536872747</v>
      </c>
      <c r="I200" s="84">
        <v>1.3012436342181868</v>
      </c>
      <c r="J200" s="84">
        <v>0.014536040866096202</v>
      </c>
    </row>
    <row r="201" spans="1:10" ht="12.75">
      <c r="A201" s="83">
        <v>1.462071499121558</v>
      </c>
      <c r="B201" s="83">
        <v>1.5790372190512825</v>
      </c>
      <c r="C201" s="83">
        <v>1.5790372190512825</v>
      </c>
      <c r="D201" s="83">
        <v>1.5790372190512825</v>
      </c>
      <c r="F201" s="84" t="s">
        <v>108</v>
      </c>
      <c r="G201" s="84">
        <v>4</v>
      </c>
      <c r="H201" s="84">
        <v>6.199183156275406</v>
      </c>
      <c r="I201" s="84">
        <v>1.5497957890688514</v>
      </c>
      <c r="J201" s="84">
        <v>0.0034202449096696875</v>
      </c>
    </row>
    <row r="202" spans="1:10" ht="12.75">
      <c r="A202" s="83">
        <v>1.462071499121558</v>
      </c>
      <c r="B202" s="83">
        <v>1.4035886391566958</v>
      </c>
      <c r="C202" s="83">
        <v>1.5205543590864203</v>
      </c>
      <c r="D202" s="83">
        <v>1.3451057791918333</v>
      </c>
      <c r="F202" s="84" t="s">
        <v>109</v>
      </c>
      <c r="G202" s="84">
        <v>4</v>
      </c>
      <c r="H202" s="84">
        <v>5.731320276556508</v>
      </c>
      <c r="I202" s="84">
        <v>1.432830069139127</v>
      </c>
      <c r="J202" s="84">
        <v>0.0057004081827828285</v>
      </c>
    </row>
    <row r="203" spans="1:10" ht="12.75">
      <c r="A203" s="83">
        <v>1.3451057791918333</v>
      </c>
      <c r="B203" s="83">
        <v>1.462071499121558</v>
      </c>
      <c r="C203" s="83">
        <v>1.5205543590864203</v>
      </c>
      <c r="D203" s="83">
        <v>1.5790372190512825</v>
      </c>
      <c r="F203" s="84" t="s">
        <v>110</v>
      </c>
      <c r="G203" s="84">
        <v>4</v>
      </c>
      <c r="H203" s="84">
        <v>5.906768856451094</v>
      </c>
      <c r="I203" s="84">
        <v>1.4766922141127734</v>
      </c>
      <c r="J203" s="84">
        <v>0.009975714319869945</v>
      </c>
    </row>
    <row r="204" spans="1:10" ht="12.75">
      <c r="A204" s="83">
        <v>1.3451057791918333</v>
      </c>
      <c r="B204" s="83">
        <v>1.2866229192269711</v>
      </c>
      <c r="C204" s="83">
        <v>1.4035886391566958</v>
      </c>
      <c r="D204" s="83">
        <v>1.4035886391566958</v>
      </c>
      <c r="F204" s="84" t="s">
        <v>113</v>
      </c>
      <c r="G204" s="84">
        <v>4</v>
      </c>
      <c r="H204" s="84">
        <v>5.438905976732196</v>
      </c>
      <c r="I204" s="84">
        <v>1.359726494183049</v>
      </c>
      <c r="J204" s="84">
        <v>0.003135224500530561</v>
      </c>
    </row>
    <row r="205" spans="1:10" ht="12.75">
      <c r="A205" s="83">
        <v>1.462071499121558</v>
      </c>
      <c r="B205" s="83">
        <v>1.2866229192269711</v>
      </c>
      <c r="C205" s="83">
        <v>1.1696571992972464</v>
      </c>
      <c r="D205" s="83">
        <v>1.5205543590864203</v>
      </c>
      <c r="F205" s="84" t="s">
        <v>114</v>
      </c>
      <c r="G205" s="84">
        <v>4</v>
      </c>
      <c r="H205" s="84">
        <v>5.438905976732196</v>
      </c>
      <c r="I205" s="84">
        <v>1.359726494183049</v>
      </c>
      <c r="J205" s="84">
        <v>0.02593685723166228</v>
      </c>
    </row>
    <row r="206" spans="1:10" ht="12.75">
      <c r="A206" s="83">
        <v>1.462071499121558</v>
      </c>
      <c r="B206" s="83">
        <v>1.3451057791918333</v>
      </c>
      <c r="C206" s="83">
        <v>1.5205543590864203</v>
      </c>
      <c r="D206" s="83">
        <v>1.462071499121558</v>
      </c>
      <c r="F206" s="84" t="s">
        <v>115</v>
      </c>
      <c r="G206" s="84">
        <v>4</v>
      </c>
      <c r="H206" s="84">
        <v>5.789803136521369</v>
      </c>
      <c r="I206" s="84">
        <v>1.4474507841303423</v>
      </c>
      <c r="J206" s="84">
        <v>0.0054153877736436914</v>
      </c>
    </row>
    <row r="207" spans="1:10" ht="12.75">
      <c r="A207" s="83">
        <v>1.462071499121558</v>
      </c>
      <c r="B207" s="83">
        <v>1.5790372190512825</v>
      </c>
      <c r="C207" s="83">
        <v>1.462071499121558</v>
      </c>
      <c r="D207" s="83">
        <v>1.2866229192269711</v>
      </c>
      <c r="F207" s="84" t="s">
        <v>116</v>
      </c>
      <c r="G207" s="84">
        <v>4</v>
      </c>
      <c r="H207" s="84">
        <v>5.78980313652137</v>
      </c>
      <c r="I207" s="84">
        <v>1.4474507841303426</v>
      </c>
      <c r="J207" s="84">
        <v>0.014536040866096183</v>
      </c>
    </row>
    <row r="208" spans="6:10" ht="12.75">
      <c r="F208" s="84"/>
      <c r="G208" s="84"/>
      <c r="H208" s="84"/>
      <c r="I208" s="84"/>
      <c r="J208" s="84"/>
    </row>
    <row r="209" spans="6:10" ht="12.75">
      <c r="F209" s="84" t="s">
        <v>65</v>
      </c>
      <c r="G209" s="84">
        <v>36</v>
      </c>
      <c r="H209" s="84">
        <v>52.459125388481475</v>
      </c>
      <c r="I209" s="84">
        <v>1.4571979274578188</v>
      </c>
      <c r="J209" s="84">
        <v>0.04228888527598908</v>
      </c>
    </row>
    <row r="210" spans="6:10" ht="12.75">
      <c r="F210" s="84" t="s">
        <v>66</v>
      </c>
      <c r="G210" s="84">
        <v>36</v>
      </c>
      <c r="H210" s="84">
        <v>45.32421647276829</v>
      </c>
      <c r="I210" s="84">
        <v>1.2590060131324525</v>
      </c>
      <c r="J210" s="84">
        <v>0.06556826650243762</v>
      </c>
    </row>
    <row r="211" spans="6:10" ht="12.75">
      <c r="F211" s="84" t="s">
        <v>111</v>
      </c>
      <c r="G211" s="84">
        <v>36</v>
      </c>
      <c r="H211" s="84">
        <v>49.885879550027546</v>
      </c>
      <c r="I211" s="84">
        <v>1.385718876389654</v>
      </c>
      <c r="J211" s="84">
        <v>0.043743846602641516</v>
      </c>
    </row>
    <row r="212" spans="6:10" ht="13.5" thickBot="1">
      <c r="F212" s="85" t="s">
        <v>112</v>
      </c>
      <c r="G212" s="85">
        <v>36</v>
      </c>
      <c r="H212" s="85">
        <v>49.00863665055461</v>
      </c>
      <c r="I212" s="85">
        <v>1.3613510180709614</v>
      </c>
      <c r="J212" s="85">
        <v>0.08376885548603842</v>
      </c>
    </row>
    <row r="215" ht="13.5" thickBot="1">
      <c r="F215" t="s">
        <v>67</v>
      </c>
    </row>
    <row r="216" spans="6:12" ht="12.75">
      <c r="F216" s="210" t="s">
        <v>68</v>
      </c>
      <c r="G216" s="210" t="s">
        <v>69</v>
      </c>
      <c r="H216" s="210" t="s">
        <v>70</v>
      </c>
      <c r="I216" s="210" t="s">
        <v>71</v>
      </c>
      <c r="J216" s="210" t="s">
        <v>72</v>
      </c>
      <c r="K216" s="210" t="s">
        <v>73</v>
      </c>
      <c r="L216" s="210" t="s">
        <v>74</v>
      </c>
    </row>
    <row r="217" spans="6:12" ht="12.75">
      <c r="F217" s="84" t="s">
        <v>75</v>
      </c>
      <c r="G217" s="84">
        <v>3.9373431869503834</v>
      </c>
      <c r="H217" s="84">
        <v>35</v>
      </c>
      <c r="I217" s="84">
        <v>0.11249551962715382</v>
      </c>
      <c r="J217" s="84">
        <v>2.7465992875486718</v>
      </c>
      <c r="K217" s="84">
        <v>3.919513717863602E-05</v>
      </c>
      <c r="L217" s="84">
        <v>1.3958871033326927</v>
      </c>
    </row>
    <row r="218" spans="6:12" ht="12.75">
      <c r="F218" s="84" t="s">
        <v>76</v>
      </c>
      <c r="G218" s="84">
        <v>0.7263032575888175</v>
      </c>
      <c r="H218" s="84">
        <v>3</v>
      </c>
      <c r="I218" s="84">
        <v>0.24210108586293919</v>
      </c>
      <c r="J218" s="84">
        <v>5.910943583795882</v>
      </c>
      <c r="K218" s="84">
        <v>0.0009116690809195992</v>
      </c>
      <c r="L218" s="84">
        <v>2.136689857114804</v>
      </c>
    </row>
    <row r="219" spans="6:12" ht="12.75">
      <c r="F219" s="84" t="s">
        <v>77</v>
      </c>
      <c r="G219" s="84">
        <v>4.300601698398217</v>
      </c>
      <c r="H219" s="84">
        <v>105</v>
      </c>
      <c r="I219" s="84">
        <v>0.04095811141331635</v>
      </c>
      <c r="J219" s="84"/>
      <c r="K219" s="84"/>
      <c r="L219" s="84"/>
    </row>
    <row r="220" spans="6:12" ht="12.75">
      <c r="F220" s="84"/>
      <c r="G220" s="84"/>
      <c r="H220" s="84"/>
      <c r="I220" s="84"/>
      <c r="J220" s="84"/>
      <c r="K220" s="84"/>
      <c r="L220" s="84"/>
    </row>
    <row r="221" spans="6:12" ht="13.5" thickBot="1">
      <c r="F221" s="85" t="s">
        <v>78</v>
      </c>
      <c r="G221" s="85">
        <v>8.964248142937418</v>
      </c>
      <c r="H221" s="85">
        <v>143</v>
      </c>
      <c r="I221" s="85"/>
      <c r="J221" s="85"/>
      <c r="K221" s="85"/>
      <c r="L221" s="85"/>
    </row>
    <row r="225" spans="1:6" ht="19.5">
      <c r="A225" s="211" t="s">
        <v>225</v>
      </c>
      <c r="F225" t="s">
        <v>57</v>
      </c>
    </row>
    <row r="226" ht="13.5" thickBot="1"/>
    <row r="227" spans="6:10" ht="12.75">
      <c r="F227" s="210" t="s">
        <v>58</v>
      </c>
      <c r="G227" s="210" t="s">
        <v>59</v>
      </c>
      <c r="H227" s="210" t="s">
        <v>60</v>
      </c>
      <c r="I227" s="210" t="s">
        <v>61</v>
      </c>
      <c r="J227" s="210" t="s">
        <v>62</v>
      </c>
    </row>
    <row r="228" spans="1:10" ht="12.75">
      <c r="A228" s="83">
        <v>1.364610490271659</v>
      </c>
      <c r="B228" s="83">
        <v>1.0679560358647766</v>
      </c>
      <c r="C228" s="83">
        <v>1.127286926746153</v>
      </c>
      <c r="D228" s="83">
        <v>1.0086251449834</v>
      </c>
      <c r="F228" s="84" t="s">
        <v>63</v>
      </c>
      <c r="G228" s="84">
        <v>4</v>
      </c>
      <c r="H228" s="84">
        <v>4.5684785978659885</v>
      </c>
      <c r="I228" s="84">
        <v>1.1421196494664971</v>
      </c>
      <c r="J228" s="84">
        <v>0.024347736071713182</v>
      </c>
    </row>
    <row r="229" spans="1:10" ht="12.75">
      <c r="A229" s="83">
        <v>1.3052795993902826</v>
      </c>
      <c r="B229" s="83">
        <v>1.4239413811530355</v>
      </c>
      <c r="C229" s="83">
        <v>1.3052795993902826</v>
      </c>
      <c r="D229" s="83">
        <v>0.8899633632206472</v>
      </c>
      <c r="F229" s="84" t="s">
        <v>64</v>
      </c>
      <c r="G229" s="84">
        <v>4</v>
      </c>
      <c r="H229" s="84">
        <v>4.924463943154248</v>
      </c>
      <c r="I229" s="84">
        <v>1.231115985788562</v>
      </c>
      <c r="J229" s="84">
        <v>0.054855742715787116</v>
      </c>
    </row>
    <row r="230" spans="1:10" ht="12.75">
      <c r="A230" s="83">
        <v>1.483272272034412</v>
      </c>
      <c r="B230" s="83">
        <v>1.0679560358647766</v>
      </c>
      <c r="C230" s="83">
        <v>1.127286926746153</v>
      </c>
      <c r="D230" s="83">
        <v>1.483272272034412</v>
      </c>
      <c r="F230" s="84" t="s">
        <v>81</v>
      </c>
      <c r="G230" s="84">
        <v>4</v>
      </c>
      <c r="H230" s="84">
        <v>5.161787506679754</v>
      </c>
      <c r="I230" s="84">
        <v>1.2904468766699384</v>
      </c>
      <c r="J230" s="84">
        <v>0.05016220323208387</v>
      </c>
    </row>
    <row r="231" spans="1:10" ht="12.75">
      <c r="A231" s="83">
        <v>1.6019340537971647</v>
      </c>
      <c r="B231" s="83">
        <v>0.7713015814578942</v>
      </c>
      <c r="C231" s="83">
        <v>1.364610490271659</v>
      </c>
      <c r="D231" s="83">
        <v>1.483272272034412</v>
      </c>
      <c r="F231" s="84" t="s">
        <v>82</v>
      </c>
      <c r="G231" s="84">
        <v>4</v>
      </c>
      <c r="H231" s="84">
        <v>5.22111839756113</v>
      </c>
      <c r="I231" s="84">
        <v>1.3052795993902826</v>
      </c>
      <c r="J231" s="84">
        <v>0.13611264502740758</v>
      </c>
    </row>
    <row r="232" spans="1:10" ht="12.75">
      <c r="A232" s="83">
        <v>0.8899633632206472</v>
      </c>
      <c r="B232" s="83">
        <v>0.9492942541020236</v>
      </c>
      <c r="C232" s="83">
        <v>1.0086251449834</v>
      </c>
      <c r="D232" s="83">
        <v>1.1866178176275295</v>
      </c>
      <c r="F232" s="84" t="s">
        <v>83</v>
      </c>
      <c r="G232" s="84">
        <v>4</v>
      </c>
      <c r="H232" s="84">
        <v>4.0345005799336</v>
      </c>
      <c r="I232" s="84">
        <v>1.0086251449834</v>
      </c>
      <c r="J232" s="84">
        <v>0.0164273881929633</v>
      </c>
    </row>
    <row r="233" spans="1:10" ht="12.75">
      <c r="A233" s="83">
        <v>1.483272272034412</v>
      </c>
      <c r="B233" s="83">
        <v>1.6612649446785412</v>
      </c>
      <c r="C233" s="83">
        <v>0.9492942541020236</v>
      </c>
      <c r="D233" s="83">
        <v>1.4239413811530355</v>
      </c>
      <c r="F233" s="84" t="s">
        <v>84</v>
      </c>
      <c r="G233" s="84">
        <v>4</v>
      </c>
      <c r="H233" s="84">
        <v>5.5177728519680125</v>
      </c>
      <c r="I233" s="84">
        <v>1.3794432129920031</v>
      </c>
      <c r="J233" s="84">
        <v>0.09240405858541696</v>
      </c>
    </row>
    <row r="234" spans="1:10" ht="12.75">
      <c r="A234" s="83">
        <v>1.483272272034412</v>
      </c>
      <c r="B234" s="83">
        <v>0.6526397996951413</v>
      </c>
      <c r="C234" s="83">
        <v>1.364610490271659</v>
      </c>
      <c r="D234" s="83">
        <v>1.127286926746153</v>
      </c>
      <c r="F234" s="84" t="s">
        <v>85</v>
      </c>
      <c r="G234" s="84">
        <v>4</v>
      </c>
      <c r="H234" s="84">
        <v>4.627809488747365</v>
      </c>
      <c r="I234" s="84">
        <v>1.1569523721868413</v>
      </c>
      <c r="J234" s="84">
        <v>0.13493926015648258</v>
      </c>
    </row>
    <row r="235" spans="1:10" ht="12.75">
      <c r="A235" s="83">
        <v>1.0086251449834</v>
      </c>
      <c r="B235" s="83">
        <v>1.0086251449834</v>
      </c>
      <c r="C235" s="83">
        <v>0.5933089088137647</v>
      </c>
      <c r="D235" s="83">
        <v>1.127286926746153</v>
      </c>
      <c r="F235" s="84" t="s">
        <v>86</v>
      </c>
      <c r="G235" s="84">
        <v>4</v>
      </c>
      <c r="H235" s="84">
        <v>3.7378461255267177</v>
      </c>
      <c r="I235" s="84">
        <v>0.9344615313816794</v>
      </c>
      <c r="J235" s="84">
        <v>0.05485574271578727</v>
      </c>
    </row>
    <row r="236" spans="1:10" ht="12.75">
      <c r="A236" s="83">
        <v>1.4239413811530355</v>
      </c>
      <c r="B236" s="83">
        <v>1.3052795993902826</v>
      </c>
      <c r="C236" s="83">
        <v>1.127286926746153</v>
      </c>
      <c r="D236" s="83">
        <v>0.7119706905765177</v>
      </c>
      <c r="F236" s="84" t="s">
        <v>87</v>
      </c>
      <c r="G236" s="84">
        <v>4</v>
      </c>
      <c r="H236" s="84">
        <v>4.5684785978659885</v>
      </c>
      <c r="I236" s="84">
        <v>1.1421196494664971</v>
      </c>
      <c r="J236" s="84">
        <v>0.0970975980691214</v>
      </c>
    </row>
    <row r="237" spans="1:10" ht="12.75">
      <c r="A237" s="83">
        <v>1.364610490271659</v>
      </c>
      <c r="B237" s="83">
        <v>1.6612649446785412</v>
      </c>
      <c r="C237" s="83">
        <v>1.483272272034412</v>
      </c>
      <c r="D237" s="83">
        <v>1.483272272034412</v>
      </c>
      <c r="F237" s="84" t="s">
        <v>88</v>
      </c>
      <c r="G237" s="84">
        <v>4</v>
      </c>
      <c r="H237" s="84">
        <v>5.992419979019025</v>
      </c>
      <c r="I237" s="84">
        <v>1.4981049947547562</v>
      </c>
      <c r="J237" s="84">
        <v>0.014960657104305651</v>
      </c>
    </row>
    <row r="238" spans="1:10" ht="12.75">
      <c r="A238" s="83">
        <v>1.7799267264412943</v>
      </c>
      <c r="B238" s="83">
        <v>1.6019340537971647</v>
      </c>
      <c r="C238" s="83">
        <v>1.6612649446785412</v>
      </c>
      <c r="D238" s="83">
        <v>1.127286926746153</v>
      </c>
      <c r="F238" s="84" t="s">
        <v>89</v>
      </c>
      <c r="G238" s="84">
        <v>4</v>
      </c>
      <c r="H238" s="84">
        <v>6.170412651663154</v>
      </c>
      <c r="I238" s="84">
        <v>1.5426031629157886</v>
      </c>
      <c r="J238" s="84">
        <v>0.08213694096481443</v>
      </c>
    </row>
    <row r="239" spans="1:10" ht="12.75">
      <c r="A239" s="83">
        <v>1.4239413811530355</v>
      </c>
      <c r="B239" s="83">
        <v>1.1866178176275295</v>
      </c>
      <c r="C239" s="83">
        <v>1.127286926746153</v>
      </c>
      <c r="D239" s="83">
        <v>1.5426031629157884</v>
      </c>
      <c r="F239" s="84" t="s">
        <v>90</v>
      </c>
      <c r="G239" s="84">
        <v>4</v>
      </c>
      <c r="H239" s="84">
        <v>5.280449288442506</v>
      </c>
      <c r="I239" s="84">
        <v>1.3201123221106266</v>
      </c>
      <c r="J239" s="84">
        <v>0.038428354522824414</v>
      </c>
    </row>
    <row r="240" spans="1:10" ht="12.75">
      <c r="A240" s="83">
        <v>1.5426031629157884</v>
      </c>
      <c r="B240" s="83">
        <v>0.7713015814578942</v>
      </c>
      <c r="C240" s="83">
        <v>1.4239413811530355</v>
      </c>
      <c r="D240" s="83">
        <v>1.483272272034412</v>
      </c>
      <c r="F240" s="84" t="s">
        <v>91</v>
      </c>
      <c r="G240" s="84">
        <v>4</v>
      </c>
      <c r="H240" s="84">
        <v>5.22111839756113</v>
      </c>
      <c r="I240" s="84">
        <v>1.3052795993902826</v>
      </c>
      <c r="J240" s="84">
        <v>0.12907233580185226</v>
      </c>
    </row>
    <row r="241" spans="1:10" ht="12.75">
      <c r="A241" s="83">
        <v>1.6612649446785412</v>
      </c>
      <c r="B241" s="83">
        <v>0.9492942541020236</v>
      </c>
      <c r="C241" s="83">
        <v>1.1866178176275295</v>
      </c>
      <c r="D241" s="83">
        <v>1.3052795993902826</v>
      </c>
      <c r="F241" s="84" t="s">
        <v>92</v>
      </c>
      <c r="G241" s="84">
        <v>4</v>
      </c>
      <c r="H241" s="84">
        <v>5.102456615798377</v>
      </c>
      <c r="I241" s="84">
        <v>1.2756141539495942</v>
      </c>
      <c r="J241" s="84">
        <v>0.08800386531944504</v>
      </c>
    </row>
    <row r="242" spans="1:10" ht="12.75">
      <c r="A242" s="83">
        <v>1.3052795993902826</v>
      </c>
      <c r="B242" s="83">
        <v>1.3052795993902826</v>
      </c>
      <c r="C242" s="83">
        <v>1.364610490271659</v>
      </c>
      <c r="D242" s="83">
        <v>1.7799267264412943</v>
      </c>
      <c r="F242" s="84" t="s">
        <v>93</v>
      </c>
      <c r="G242" s="84">
        <v>4</v>
      </c>
      <c r="H242" s="84">
        <v>5.755096415493519</v>
      </c>
      <c r="I242" s="84">
        <v>1.4387741038733797</v>
      </c>
      <c r="J242" s="84">
        <v>0.05250897297393505</v>
      </c>
    </row>
    <row r="243" spans="1:10" ht="12.75">
      <c r="A243" s="83">
        <v>1.245948708508906</v>
      </c>
      <c r="B243" s="83">
        <v>0.9492942541020236</v>
      </c>
      <c r="C243" s="83">
        <v>1.245948708508906</v>
      </c>
      <c r="D243" s="83">
        <v>0.8899633632206472</v>
      </c>
      <c r="F243" s="84" t="s">
        <v>94</v>
      </c>
      <c r="G243" s="84">
        <v>4</v>
      </c>
      <c r="H243" s="84">
        <v>4.331155034340483</v>
      </c>
      <c r="I243" s="84">
        <v>1.0827887585851208</v>
      </c>
      <c r="J243" s="84">
        <v>0.036081584780972044</v>
      </c>
    </row>
    <row r="244" spans="1:10" ht="12.75">
      <c r="A244" s="83">
        <v>1.3052795993902826</v>
      </c>
      <c r="B244" s="83">
        <v>0.9492942541020236</v>
      </c>
      <c r="C244" s="83">
        <v>0.8306324723392706</v>
      </c>
      <c r="D244" s="83">
        <v>0.8306324723392706</v>
      </c>
      <c r="F244" s="84" t="s">
        <v>95</v>
      </c>
      <c r="G244" s="84">
        <v>4</v>
      </c>
      <c r="H244" s="84">
        <v>3.9158387981708476</v>
      </c>
      <c r="I244" s="84">
        <v>0.9789596995427119</v>
      </c>
      <c r="J244" s="84">
        <v>0.050455549449815194</v>
      </c>
    </row>
    <row r="245" spans="1:10" ht="12.75">
      <c r="A245" s="83">
        <v>1.483272272034412</v>
      </c>
      <c r="B245" s="83">
        <v>1.5426031629157884</v>
      </c>
      <c r="C245" s="83">
        <v>1.4239413811530355</v>
      </c>
      <c r="D245" s="83">
        <v>1.8392576173226707</v>
      </c>
      <c r="F245" s="84" t="s">
        <v>96</v>
      </c>
      <c r="G245" s="84">
        <v>4</v>
      </c>
      <c r="H245" s="84">
        <v>6.289074433425906</v>
      </c>
      <c r="I245" s="84">
        <v>1.5722686083564765</v>
      </c>
      <c r="J245" s="84">
        <v>0.034028161256852485</v>
      </c>
    </row>
    <row r="246" spans="1:10" ht="12.75">
      <c r="A246" s="83">
        <v>0.8306324723392706</v>
      </c>
      <c r="B246" s="83">
        <v>1.245948708508906</v>
      </c>
      <c r="C246" s="83">
        <v>0.8306324723392706</v>
      </c>
      <c r="D246" s="83">
        <v>0.7713015814578942</v>
      </c>
      <c r="F246" s="84" t="s">
        <v>97</v>
      </c>
      <c r="G246" s="84">
        <v>4</v>
      </c>
      <c r="H246" s="84">
        <v>3.678515234645341</v>
      </c>
      <c r="I246" s="84">
        <v>0.9196288086613352</v>
      </c>
      <c r="J246" s="84">
        <v>0.04810877970796371</v>
      </c>
    </row>
    <row r="247" spans="1:10" ht="12.75">
      <c r="A247" s="83">
        <v>1.127286926746153</v>
      </c>
      <c r="B247" s="83">
        <v>0.5339780179323883</v>
      </c>
      <c r="C247" s="83">
        <v>1.4239413811530355</v>
      </c>
      <c r="D247" s="83">
        <v>1.6612649446785412</v>
      </c>
      <c r="F247" s="84" t="s">
        <v>98</v>
      </c>
      <c r="G247" s="84">
        <v>4</v>
      </c>
      <c r="H247" s="84">
        <v>4.746471270510118</v>
      </c>
      <c r="I247" s="84">
        <v>1.1866178176275295</v>
      </c>
      <c r="J247" s="84">
        <v>0.23702374392703884</v>
      </c>
    </row>
    <row r="248" spans="1:10" ht="12.75">
      <c r="A248" s="83">
        <v>1.364610490271659</v>
      </c>
      <c r="B248" s="83">
        <v>0.9492942541020236</v>
      </c>
      <c r="C248" s="83">
        <v>1.127286926746153</v>
      </c>
      <c r="D248" s="83">
        <v>1.127286926746153</v>
      </c>
      <c r="F248" s="84" t="s">
        <v>99</v>
      </c>
      <c r="G248" s="84">
        <v>4</v>
      </c>
      <c r="H248" s="84">
        <v>4.5684785978659885</v>
      </c>
      <c r="I248" s="84">
        <v>1.1421196494664971</v>
      </c>
      <c r="J248" s="84">
        <v>0.029041275555417023</v>
      </c>
    </row>
    <row r="249" spans="1:10" ht="12.75">
      <c r="A249" s="83">
        <v>0.8899633632206472</v>
      </c>
      <c r="B249" s="83">
        <v>0.7119706905765177</v>
      </c>
      <c r="C249" s="83">
        <v>1.0086251449834</v>
      </c>
      <c r="D249" s="83">
        <v>0.5933089088137647</v>
      </c>
      <c r="F249" s="84" t="s">
        <v>100</v>
      </c>
      <c r="G249" s="84">
        <v>4</v>
      </c>
      <c r="H249" s="84">
        <v>3.2038681075943294</v>
      </c>
      <c r="I249" s="84">
        <v>0.8009670268985823</v>
      </c>
      <c r="J249" s="84">
        <v>0.03402816125685234</v>
      </c>
    </row>
    <row r="250" spans="1:10" ht="12.75">
      <c r="A250" s="83">
        <v>1.6019340537971647</v>
      </c>
      <c r="B250" s="83">
        <v>0.8899633632206472</v>
      </c>
      <c r="C250" s="83">
        <v>1.5426031629157884</v>
      </c>
      <c r="D250" s="83">
        <v>1.6019340537971647</v>
      </c>
      <c r="F250" s="84" t="s">
        <v>101</v>
      </c>
      <c r="G250" s="84">
        <v>4</v>
      </c>
      <c r="H250" s="84">
        <v>5.636434633730765</v>
      </c>
      <c r="I250" s="84">
        <v>1.4091086584326913</v>
      </c>
      <c r="J250" s="84">
        <v>0.12056529548763943</v>
      </c>
    </row>
    <row r="251" spans="1:10" ht="12.75">
      <c r="A251" s="83">
        <v>1.364610490271659</v>
      </c>
      <c r="B251" s="83">
        <v>1.245948708508906</v>
      </c>
      <c r="C251" s="83">
        <v>1.245948708508906</v>
      </c>
      <c r="D251" s="83">
        <v>0.8899633632206472</v>
      </c>
      <c r="F251" s="84" t="s">
        <v>102</v>
      </c>
      <c r="G251" s="84">
        <v>4</v>
      </c>
      <c r="H251" s="84">
        <v>4.746471270510118</v>
      </c>
      <c r="I251" s="84">
        <v>1.1866178176275295</v>
      </c>
      <c r="J251" s="84">
        <v>0.04224185535333369</v>
      </c>
    </row>
    <row r="252" spans="1:10" ht="12.75">
      <c r="A252" s="83">
        <v>1.3052795993902826</v>
      </c>
      <c r="B252" s="83">
        <v>0.8899633632206472</v>
      </c>
      <c r="C252" s="83">
        <v>1.1866178176275295</v>
      </c>
      <c r="D252" s="83">
        <v>1.3052795993902826</v>
      </c>
      <c r="F252" s="84" t="s">
        <v>103</v>
      </c>
      <c r="G252" s="84">
        <v>4</v>
      </c>
      <c r="H252" s="84">
        <v>4.687140379628742</v>
      </c>
      <c r="I252" s="84">
        <v>1.1717850949071855</v>
      </c>
      <c r="J252" s="84">
        <v>0.038428354522824115</v>
      </c>
    </row>
    <row r="253" spans="1:10" ht="12.75">
      <c r="A253" s="83">
        <v>1.3052795993902826</v>
      </c>
      <c r="B253" s="83">
        <v>1.127286926746153</v>
      </c>
      <c r="C253" s="83">
        <v>1.245948708508906</v>
      </c>
      <c r="D253" s="83">
        <v>1.3052795993902826</v>
      </c>
      <c r="F253" s="84" t="s">
        <v>104</v>
      </c>
      <c r="G253" s="84">
        <v>4</v>
      </c>
      <c r="H253" s="84">
        <v>4.983794834035624</v>
      </c>
      <c r="I253" s="84">
        <v>1.245948708508906</v>
      </c>
      <c r="J253" s="84">
        <v>0.0070403092255556235</v>
      </c>
    </row>
    <row r="254" spans="1:10" ht="12.75">
      <c r="A254" s="83">
        <v>1.483272272034412</v>
      </c>
      <c r="B254" s="83">
        <v>1.4239413811530355</v>
      </c>
      <c r="C254" s="83">
        <v>1.364610490271659</v>
      </c>
      <c r="D254" s="83">
        <v>1.4239413811530355</v>
      </c>
      <c r="F254" s="84" t="s">
        <v>105</v>
      </c>
      <c r="G254" s="84">
        <v>4</v>
      </c>
      <c r="H254" s="84">
        <v>5.695765524612142</v>
      </c>
      <c r="I254" s="84">
        <v>1.4239413811530355</v>
      </c>
      <c r="J254" s="84">
        <v>0.002346769741851874</v>
      </c>
    </row>
    <row r="255" spans="1:10" ht="12.75">
      <c r="A255" s="83">
        <v>1.5426031629157884</v>
      </c>
      <c r="B255" s="83">
        <v>1.4239413811530355</v>
      </c>
      <c r="C255" s="83">
        <v>1.364610490271659</v>
      </c>
      <c r="D255" s="83">
        <v>1.483272272034412</v>
      </c>
      <c r="F255" s="84" t="s">
        <v>106</v>
      </c>
      <c r="G255" s="84">
        <v>4</v>
      </c>
      <c r="H255" s="84">
        <v>5.814427306374895</v>
      </c>
      <c r="I255" s="84">
        <v>1.4536068265937236</v>
      </c>
      <c r="J255" s="84">
        <v>0.005866924354629673</v>
      </c>
    </row>
    <row r="256" spans="1:10" ht="12.75">
      <c r="A256" s="83">
        <v>1.1866178176275295</v>
      </c>
      <c r="B256" s="83">
        <v>1.1866178176275295</v>
      </c>
      <c r="C256" s="83">
        <v>1.127286926746153</v>
      </c>
      <c r="D256" s="83">
        <v>1.245948708508906</v>
      </c>
      <c r="F256" s="84" t="s">
        <v>107</v>
      </c>
      <c r="G256" s="84">
        <v>4</v>
      </c>
      <c r="H256" s="84">
        <v>4.746471270510118</v>
      </c>
      <c r="I256" s="84">
        <v>1.1866178176275295</v>
      </c>
      <c r="J256" s="84">
        <v>0.002346769741851874</v>
      </c>
    </row>
    <row r="257" spans="1:10" ht="12.75">
      <c r="A257" s="83">
        <v>1.364610490271659</v>
      </c>
      <c r="B257" s="83">
        <v>1.483272272034412</v>
      </c>
      <c r="C257" s="83">
        <v>1.6019340537971647</v>
      </c>
      <c r="D257" s="83">
        <v>1.6019340537971647</v>
      </c>
      <c r="F257" s="84" t="s">
        <v>108</v>
      </c>
      <c r="G257" s="84">
        <v>4</v>
      </c>
      <c r="H257" s="84">
        <v>6.051750869900401</v>
      </c>
      <c r="I257" s="84">
        <v>1.5129377174751002</v>
      </c>
      <c r="J257" s="84">
        <v>0.012907233580185256</v>
      </c>
    </row>
    <row r="258" spans="1:10" ht="12.75">
      <c r="A258" s="83">
        <v>1.3052795993902826</v>
      </c>
      <c r="B258" s="83">
        <v>1.4239413811530355</v>
      </c>
      <c r="C258" s="83">
        <v>1.483272272034412</v>
      </c>
      <c r="D258" s="83">
        <v>1.364610490271659</v>
      </c>
      <c r="F258" s="84" t="s">
        <v>109</v>
      </c>
      <c r="G258" s="84">
        <v>4</v>
      </c>
      <c r="H258" s="84">
        <v>5.577103742849389</v>
      </c>
      <c r="I258" s="84">
        <v>1.3942759357123473</v>
      </c>
      <c r="J258" s="84">
        <v>0.005866924354629673</v>
      </c>
    </row>
    <row r="259" spans="1:10" ht="12.75">
      <c r="A259" s="83">
        <v>1.364610490271659</v>
      </c>
      <c r="B259" s="83">
        <v>1.4239413811530355</v>
      </c>
      <c r="C259" s="83">
        <v>1.483272272034412</v>
      </c>
      <c r="D259" s="83">
        <v>1.5426031629157884</v>
      </c>
      <c r="F259" s="84" t="s">
        <v>110</v>
      </c>
      <c r="G259" s="84">
        <v>4</v>
      </c>
      <c r="H259" s="84">
        <v>5.814427306374895</v>
      </c>
      <c r="I259" s="84">
        <v>1.4536068265937236</v>
      </c>
      <c r="J259" s="84">
        <v>0.005866924354629673</v>
      </c>
    </row>
    <row r="260" spans="1:10" ht="12.75">
      <c r="A260" s="83">
        <v>1.4239413811530355</v>
      </c>
      <c r="B260" s="83">
        <v>1.3052795993902826</v>
      </c>
      <c r="C260" s="83">
        <v>1.364610490271659</v>
      </c>
      <c r="D260" s="83">
        <v>1.245948708508906</v>
      </c>
      <c r="F260" s="84" t="s">
        <v>113</v>
      </c>
      <c r="G260" s="84">
        <v>4</v>
      </c>
      <c r="H260" s="84">
        <v>5.339780179323883</v>
      </c>
      <c r="I260" s="84">
        <v>1.3349450448309708</v>
      </c>
      <c r="J260" s="84">
        <v>0.0058669243546296684</v>
      </c>
    </row>
    <row r="261" spans="1:10" ht="12.75">
      <c r="A261" s="83">
        <v>1.364610490271659</v>
      </c>
      <c r="B261" s="83">
        <v>1.245948708508906</v>
      </c>
      <c r="C261" s="83">
        <v>1.4239413811530355</v>
      </c>
      <c r="D261" s="83">
        <v>1.483272272034412</v>
      </c>
      <c r="F261" s="84" t="s">
        <v>114</v>
      </c>
      <c r="G261" s="84">
        <v>4</v>
      </c>
      <c r="H261" s="84">
        <v>5.5177728519680125</v>
      </c>
      <c r="I261" s="84">
        <v>1.3794432129920031</v>
      </c>
      <c r="J261" s="84">
        <v>0.01026711762060193</v>
      </c>
    </row>
    <row r="262" spans="1:10" ht="12.75">
      <c r="A262" s="83">
        <v>1.3052795993902826</v>
      </c>
      <c r="B262" s="83">
        <v>1.245948708508906</v>
      </c>
      <c r="C262" s="83">
        <v>1.364610490271659</v>
      </c>
      <c r="D262" s="83">
        <v>1.4239413811530355</v>
      </c>
      <c r="F262" s="84" t="s">
        <v>115</v>
      </c>
      <c r="G262" s="84">
        <v>4</v>
      </c>
      <c r="H262" s="84">
        <v>5.339780179323883</v>
      </c>
      <c r="I262" s="84">
        <v>1.3349450448309708</v>
      </c>
      <c r="J262" s="84">
        <v>0.0058669243546296684</v>
      </c>
    </row>
    <row r="263" spans="1:10" ht="12.75">
      <c r="A263" s="83">
        <v>1.483272272034412</v>
      </c>
      <c r="B263" s="83">
        <v>1.364610490271659</v>
      </c>
      <c r="C263" s="83">
        <v>1.127286926746153</v>
      </c>
      <c r="D263" s="83">
        <v>1.4239413811530355</v>
      </c>
      <c r="F263" s="84" t="s">
        <v>116</v>
      </c>
      <c r="G263" s="84">
        <v>4</v>
      </c>
      <c r="H263" s="84">
        <v>5.39911107020526</v>
      </c>
      <c r="I263" s="84">
        <v>1.349777767551315</v>
      </c>
      <c r="J263" s="84">
        <v>0.024347736071713158</v>
      </c>
    </row>
    <row r="264" spans="6:10" ht="12.75">
      <c r="F264" s="84"/>
      <c r="G264" s="84"/>
      <c r="H264" s="84"/>
      <c r="I264" s="84"/>
      <c r="J264" s="84"/>
    </row>
    <row r="265" spans="6:10" ht="12.75">
      <c r="F265" s="84" t="s">
        <v>65</v>
      </c>
      <c r="G265" s="84">
        <v>36</v>
      </c>
      <c r="H265" s="84">
        <v>48.76999230449146</v>
      </c>
      <c r="I265" s="84">
        <v>1.3547220084580962</v>
      </c>
      <c r="J265" s="84">
        <v>0.04334818966020707</v>
      </c>
    </row>
    <row r="266" spans="6:10" ht="12.75">
      <c r="F266" s="84" t="s">
        <v>66</v>
      </c>
      <c r="G266" s="84">
        <v>36</v>
      </c>
      <c r="H266" s="84">
        <v>41.946939853133166</v>
      </c>
      <c r="I266" s="84">
        <v>1.1651927736981436</v>
      </c>
      <c r="J266" s="84">
        <v>0.08552020067598574</v>
      </c>
    </row>
    <row r="267" spans="6:10" ht="12.75">
      <c r="F267" s="84" t="s">
        <v>111</v>
      </c>
      <c r="G267" s="84">
        <v>36</v>
      </c>
      <c r="H267" s="84">
        <v>45.032146178964744</v>
      </c>
      <c r="I267" s="84">
        <v>1.2508929494156873</v>
      </c>
      <c r="J267" s="84">
        <v>0.05317947861446462</v>
      </c>
    </row>
    <row r="268" spans="6:10" ht="13.5" thickBot="1">
      <c r="F268" s="85" t="s">
        <v>112</v>
      </c>
      <c r="G268" s="85">
        <v>36</v>
      </c>
      <c r="H268" s="85">
        <v>46.21876399659228</v>
      </c>
      <c r="I268" s="85">
        <v>1.2838545554608967</v>
      </c>
      <c r="J268" s="85">
        <v>0.0937674200544931</v>
      </c>
    </row>
    <row r="271" ht="13.5" thickBot="1">
      <c r="F271" t="s">
        <v>67</v>
      </c>
    </row>
    <row r="272" spans="6:12" ht="12.75">
      <c r="F272" s="210" t="s">
        <v>68</v>
      </c>
      <c r="G272" s="210" t="s">
        <v>69</v>
      </c>
      <c r="H272" s="210" t="s">
        <v>70</v>
      </c>
      <c r="I272" s="210" t="s">
        <v>71</v>
      </c>
      <c r="J272" s="210" t="s">
        <v>72</v>
      </c>
      <c r="K272" s="210" t="s">
        <v>73</v>
      </c>
      <c r="L272" s="210" t="s">
        <v>74</v>
      </c>
    </row>
    <row r="273" spans="6:12" ht="12.75">
      <c r="F273" s="84" t="s">
        <v>75</v>
      </c>
      <c r="G273" s="84">
        <v>4.846935110059149</v>
      </c>
      <c r="H273" s="84">
        <v>35</v>
      </c>
      <c r="I273" s="84">
        <v>0.13848386028740425</v>
      </c>
      <c r="J273" s="84">
        <v>3.0251748251748127</v>
      </c>
      <c r="K273" s="84">
        <v>7.061207967000568E-06</v>
      </c>
      <c r="L273" s="84">
        <v>1.3958871033326927</v>
      </c>
    </row>
    <row r="274" spans="6:12" ht="12.75">
      <c r="F274" s="84" t="s">
        <v>76</v>
      </c>
      <c r="G274" s="84">
        <v>0.6681204564015886</v>
      </c>
      <c r="H274" s="84">
        <v>3</v>
      </c>
      <c r="I274" s="84">
        <v>0.22270681880052953</v>
      </c>
      <c r="J274" s="84">
        <v>4.865022250476716</v>
      </c>
      <c r="K274" s="84">
        <v>0.00329669528202557</v>
      </c>
      <c r="L274" s="84">
        <v>2.136689857114804</v>
      </c>
    </row>
    <row r="275" spans="6:12" ht="12.75">
      <c r="F275" s="84" t="s">
        <v>77</v>
      </c>
      <c r="G275" s="84">
        <v>4.80660000512109</v>
      </c>
      <c r="H275" s="84">
        <v>105</v>
      </c>
      <c r="I275" s="84">
        <v>0.04577714290591514</v>
      </c>
      <c r="J275" s="84"/>
      <c r="K275" s="84"/>
      <c r="L275" s="84"/>
    </row>
    <row r="276" spans="6:12" ht="12.75">
      <c r="F276" s="84"/>
      <c r="G276" s="84"/>
      <c r="H276" s="84"/>
      <c r="I276" s="84"/>
      <c r="J276" s="84"/>
      <c r="K276" s="84"/>
      <c r="L276" s="84"/>
    </row>
    <row r="277" spans="6:12" ht="13.5" thickBot="1">
      <c r="F277" s="85" t="s">
        <v>78</v>
      </c>
      <c r="G277" s="85">
        <v>10.321655571581827</v>
      </c>
      <c r="H277" s="85">
        <v>143</v>
      </c>
      <c r="I277" s="85"/>
      <c r="J277" s="85"/>
      <c r="K277" s="85"/>
      <c r="L277" s="85"/>
    </row>
    <row r="281" spans="1:6" ht="19.5">
      <c r="A281" s="211" t="s">
        <v>226</v>
      </c>
      <c r="F281" t="s">
        <v>57</v>
      </c>
    </row>
    <row r="282" ht="13.5" thickBot="1"/>
    <row r="283" spans="6:10" ht="12.75">
      <c r="F283" s="210" t="s">
        <v>58</v>
      </c>
      <c r="G283" s="210" t="s">
        <v>59</v>
      </c>
      <c r="H283" s="210" t="s">
        <v>60</v>
      </c>
      <c r="I283" s="210" t="s">
        <v>61</v>
      </c>
      <c r="J283" s="210" t="s">
        <v>62</v>
      </c>
    </row>
    <row r="284" spans="1:10" ht="12.75">
      <c r="A284" s="83">
        <v>0.8393400902733904</v>
      </c>
      <c r="B284" s="83">
        <v>0.6714720722187123</v>
      </c>
      <c r="C284" s="83">
        <v>0.8393400902733904</v>
      </c>
      <c r="D284" s="83">
        <v>0.6155160662004863</v>
      </c>
      <c r="F284" s="84" t="s">
        <v>63</v>
      </c>
      <c r="G284" s="84">
        <v>4</v>
      </c>
      <c r="H284" s="84">
        <v>2.9656683189659794</v>
      </c>
      <c r="I284" s="84">
        <v>0.7414170797414948</v>
      </c>
      <c r="J284" s="84">
        <v>0.013307067090424951</v>
      </c>
    </row>
    <row r="285" spans="1:10" ht="12.75">
      <c r="A285" s="83">
        <v>0.6714720722187123</v>
      </c>
      <c r="B285" s="83">
        <v>0.8952960962916163</v>
      </c>
      <c r="C285" s="83">
        <v>0.8952960962916163</v>
      </c>
      <c r="D285" s="83">
        <v>0.44764804814580816</v>
      </c>
      <c r="F285" s="84" t="s">
        <v>64</v>
      </c>
      <c r="G285" s="84">
        <v>4</v>
      </c>
      <c r="H285" s="84">
        <v>2.909712312947753</v>
      </c>
      <c r="I285" s="84">
        <v>0.7274280782369382</v>
      </c>
      <c r="J285" s="84">
        <v>0.04592242760617227</v>
      </c>
    </row>
    <row r="286" spans="1:10" ht="12.75">
      <c r="A286" s="83">
        <v>0.9512521023098423</v>
      </c>
      <c r="B286" s="83">
        <v>0.5595600601822602</v>
      </c>
      <c r="C286" s="83">
        <v>0.6155160662004863</v>
      </c>
      <c r="D286" s="83">
        <v>1.0072081083280684</v>
      </c>
      <c r="F286" s="84" t="s">
        <v>81</v>
      </c>
      <c r="G286" s="84">
        <v>4</v>
      </c>
      <c r="H286" s="84">
        <v>3.133536337020657</v>
      </c>
      <c r="I286" s="84">
        <v>0.7833840842551643</v>
      </c>
      <c r="J286" s="84">
        <v>0.05218457682519576</v>
      </c>
    </row>
    <row r="287" spans="1:10" ht="12.75">
      <c r="A287" s="83">
        <v>1.0072081083280684</v>
      </c>
      <c r="B287" s="83">
        <v>0.3916920421275822</v>
      </c>
      <c r="C287" s="83">
        <v>0.8393400902733904</v>
      </c>
      <c r="D287" s="83">
        <v>0.8952960962916163</v>
      </c>
      <c r="F287" s="84" t="s">
        <v>82</v>
      </c>
      <c r="G287" s="84">
        <v>4</v>
      </c>
      <c r="H287" s="84">
        <v>3.133536337020657</v>
      </c>
      <c r="I287" s="84">
        <v>0.7833840842551643</v>
      </c>
      <c r="J287" s="84">
        <v>0.0730584075552742</v>
      </c>
    </row>
    <row r="288" spans="1:10" ht="12.75">
      <c r="A288" s="83">
        <v>0.3916920421275822</v>
      </c>
      <c r="B288" s="83">
        <v>0.3916920421275822</v>
      </c>
      <c r="C288" s="83">
        <v>0.6714720722187123</v>
      </c>
      <c r="D288" s="83">
        <v>0.8393400902733904</v>
      </c>
      <c r="F288" s="84" t="s">
        <v>83</v>
      </c>
      <c r="G288" s="84">
        <v>4</v>
      </c>
      <c r="H288" s="84">
        <v>2.294196246747267</v>
      </c>
      <c r="I288" s="84">
        <v>0.5735490616868167</v>
      </c>
      <c r="J288" s="84">
        <v>0.04879257933155808</v>
      </c>
    </row>
    <row r="289" spans="1:10" ht="12.75">
      <c r="A289" s="83">
        <v>0.8393400902733904</v>
      </c>
      <c r="B289" s="83">
        <v>0.8952960962916163</v>
      </c>
      <c r="C289" s="83">
        <v>0.5595600601822602</v>
      </c>
      <c r="D289" s="83">
        <v>0.8393400902733904</v>
      </c>
      <c r="F289" s="84" t="s">
        <v>84</v>
      </c>
      <c r="G289" s="84">
        <v>4</v>
      </c>
      <c r="H289" s="84">
        <v>3.1335363370206575</v>
      </c>
      <c r="I289" s="84">
        <v>0.7833840842551644</v>
      </c>
      <c r="J289" s="84">
        <v>0.02296121380308606</v>
      </c>
    </row>
    <row r="290" spans="1:10" ht="12.75">
      <c r="A290" s="83">
        <v>0.8393400902733904</v>
      </c>
      <c r="B290" s="83">
        <v>0.2797800300911301</v>
      </c>
      <c r="C290" s="83">
        <v>0.9512521023098423</v>
      </c>
      <c r="D290" s="83">
        <v>0.7833840842551644</v>
      </c>
      <c r="F290" s="84" t="s">
        <v>85</v>
      </c>
      <c r="G290" s="84">
        <v>4</v>
      </c>
      <c r="H290" s="84">
        <v>2.8537563069295273</v>
      </c>
      <c r="I290" s="84">
        <v>0.7134390767323818</v>
      </c>
      <c r="J290" s="84">
        <v>0.08845285771870677</v>
      </c>
    </row>
    <row r="291" spans="1:10" ht="12.75">
      <c r="A291" s="83">
        <v>0.6155160662004863</v>
      </c>
      <c r="B291" s="83">
        <v>0.5595600601822602</v>
      </c>
      <c r="C291" s="83">
        <v>0.6714720722187123</v>
      </c>
      <c r="D291" s="83">
        <v>0.8393400902733904</v>
      </c>
      <c r="F291" s="84" t="s">
        <v>86</v>
      </c>
      <c r="G291" s="84">
        <v>4</v>
      </c>
      <c r="H291" s="84">
        <v>2.685888288874849</v>
      </c>
      <c r="I291" s="84">
        <v>0.6714720722187123</v>
      </c>
      <c r="J291" s="84">
        <v>0.014611681511054778</v>
      </c>
    </row>
    <row r="292" spans="1:10" ht="12.75">
      <c r="A292" s="83">
        <v>0.9512521023098423</v>
      </c>
      <c r="B292" s="83">
        <v>0.8952960962916163</v>
      </c>
      <c r="C292" s="83">
        <v>0.8393400902733904</v>
      </c>
      <c r="D292" s="83">
        <v>0.44764804814580816</v>
      </c>
      <c r="F292" s="84" t="s">
        <v>87</v>
      </c>
      <c r="G292" s="84">
        <v>4</v>
      </c>
      <c r="H292" s="84">
        <v>3.1335363370206575</v>
      </c>
      <c r="I292" s="84">
        <v>0.7833840842551644</v>
      </c>
      <c r="J292" s="84">
        <v>0.05218457682519562</v>
      </c>
    </row>
    <row r="293" spans="1:10" ht="12.75">
      <c r="A293" s="83">
        <v>0.7274280782369383</v>
      </c>
      <c r="B293" s="83">
        <v>1.1750761263827465</v>
      </c>
      <c r="C293" s="83">
        <v>1.0072081083280684</v>
      </c>
      <c r="D293" s="83">
        <v>1.0631641143462944</v>
      </c>
      <c r="F293" s="84" t="s">
        <v>88</v>
      </c>
      <c r="G293" s="84">
        <v>4</v>
      </c>
      <c r="H293" s="84">
        <v>3.9728764272940476</v>
      </c>
      <c r="I293" s="84">
        <v>0.9932191068235119</v>
      </c>
      <c r="J293" s="84">
        <v>0.03626828089351131</v>
      </c>
    </row>
    <row r="294" spans="1:10" ht="12.75">
      <c r="A294" s="83">
        <v>1.5108121624921025</v>
      </c>
      <c r="B294" s="83">
        <v>1.0072081083280684</v>
      </c>
      <c r="C294" s="83">
        <v>1.0631641143462944</v>
      </c>
      <c r="D294" s="83">
        <v>0.7274280782369383</v>
      </c>
      <c r="F294" s="84" t="s">
        <v>89</v>
      </c>
      <c r="G294" s="84">
        <v>4</v>
      </c>
      <c r="H294" s="84">
        <v>4.308612463403404</v>
      </c>
      <c r="I294" s="84">
        <v>1.077153115850851</v>
      </c>
      <c r="J294" s="84">
        <v>0.1051519223027692</v>
      </c>
    </row>
    <row r="295" spans="1:10" ht="12.75">
      <c r="A295" s="83">
        <v>0.8952960962916163</v>
      </c>
      <c r="B295" s="83">
        <v>0.6155160662004863</v>
      </c>
      <c r="C295" s="83">
        <v>0.7274280782369383</v>
      </c>
      <c r="D295" s="83">
        <v>1.1750761263827465</v>
      </c>
      <c r="F295" s="84" t="s">
        <v>90</v>
      </c>
      <c r="G295" s="84">
        <v>4</v>
      </c>
      <c r="H295" s="84">
        <v>3.413316367111787</v>
      </c>
      <c r="I295" s="84">
        <v>0.8533290917779468</v>
      </c>
      <c r="J295" s="84">
        <v>0.059229494696597364</v>
      </c>
    </row>
    <row r="296" spans="1:10" ht="12.75">
      <c r="A296" s="83">
        <v>0.8952960962916163</v>
      </c>
      <c r="B296" s="83">
        <v>0.3916920421275822</v>
      </c>
      <c r="C296" s="83">
        <v>0.8952960962916163</v>
      </c>
      <c r="D296" s="83">
        <v>0.7833840842551644</v>
      </c>
      <c r="F296" s="84" t="s">
        <v>91</v>
      </c>
      <c r="G296" s="84">
        <v>4</v>
      </c>
      <c r="H296" s="84">
        <v>2.9656683189659794</v>
      </c>
      <c r="I296" s="84">
        <v>0.7414170797414948</v>
      </c>
      <c r="J296" s="84">
        <v>0.05714211162358929</v>
      </c>
    </row>
    <row r="297" spans="1:10" ht="12.75">
      <c r="A297" s="83">
        <v>1.1191201203645205</v>
      </c>
      <c r="B297" s="83">
        <v>0.5036040541640342</v>
      </c>
      <c r="C297" s="83">
        <v>0.6714720722187123</v>
      </c>
      <c r="D297" s="83">
        <v>0.8393400902733904</v>
      </c>
      <c r="F297" s="84" t="s">
        <v>92</v>
      </c>
      <c r="G297" s="84">
        <v>4</v>
      </c>
      <c r="H297" s="84">
        <v>3.1335363370206575</v>
      </c>
      <c r="I297" s="84">
        <v>0.7833840842551644</v>
      </c>
      <c r="J297" s="84">
        <v>0.06888364140925833</v>
      </c>
    </row>
    <row r="298" spans="1:10" ht="12.75">
      <c r="A298" s="83">
        <v>0.9512521023098423</v>
      </c>
      <c r="B298" s="83">
        <v>0.8393400902733904</v>
      </c>
      <c r="C298" s="83">
        <v>0.9512521023098423</v>
      </c>
      <c r="D298" s="83">
        <v>1.3429441444374246</v>
      </c>
      <c r="F298" s="84" t="s">
        <v>93</v>
      </c>
      <c r="G298" s="84">
        <v>4</v>
      </c>
      <c r="H298" s="84">
        <v>4.0847884393305</v>
      </c>
      <c r="I298" s="84">
        <v>1.021197109832625</v>
      </c>
      <c r="J298" s="84">
        <v>0.04879257933155786</v>
      </c>
    </row>
    <row r="299" spans="1:10" ht="12.75">
      <c r="A299" s="83">
        <v>0.9512521023098423</v>
      </c>
      <c r="B299" s="83">
        <v>0.5595600601822602</v>
      </c>
      <c r="C299" s="83">
        <v>1.0072081083280684</v>
      </c>
      <c r="D299" s="83">
        <v>0.5595600601822602</v>
      </c>
      <c r="F299" s="84" t="s">
        <v>94</v>
      </c>
      <c r="G299" s="84">
        <v>4</v>
      </c>
      <c r="H299" s="84">
        <v>3.077580331002431</v>
      </c>
      <c r="I299" s="84">
        <v>0.7693950827506078</v>
      </c>
      <c r="J299" s="84">
        <v>0.05922949469659722</v>
      </c>
    </row>
    <row r="300" spans="1:10" ht="12.75">
      <c r="A300" s="83">
        <v>0.8952960962916163</v>
      </c>
      <c r="B300" s="83">
        <v>0.7274280782369383</v>
      </c>
      <c r="C300" s="83">
        <v>0.5036040541640342</v>
      </c>
      <c r="D300" s="83">
        <v>0.44764804814580816</v>
      </c>
      <c r="F300" s="84" t="s">
        <v>95</v>
      </c>
      <c r="G300" s="84">
        <v>4</v>
      </c>
      <c r="H300" s="84">
        <v>2.573976276838397</v>
      </c>
      <c r="I300" s="84">
        <v>0.6434940692095993</v>
      </c>
      <c r="J300" s="84">
        <v>0.042791352996660516</v>
      </c>
    </row>
    <row r="301" spans="1:10" ht="12.75">
      <c r="A301" s="83">
        <v>1.1191201203645205</v>
      </c>
      <c r="B301" s="83">
        <v>1.0072081083280684</v>
      </c>
      <c r="C301" s="83">
        <v>0.7833840842551644</v>
      </c>
      <c r="D301" s="83">
        <v>1.2310321324009725</v>
      </c>
      <c r="F301" s="84" t="s">
        <v>96</v>
      </c>
      <c r="G301" s="84">
        <v>4</v>
      </c>
      <c r="H301" s="84">
        <v>4.140744445348726</v>
      </c>
      <c r="I301" s="84">
        <v>1.0351861113371814</v>
      </c>
      <c r="J301" s="84">
        <v>0.03652920377763724</v>
      </c>
    </row>
    <row r="302" spans="1:10" ht="12.75">
      <c r="A302" s="83">
        <v>0.5036040541640342</v>
      </c>
      <c r="B302" s="83">
        <v>0.7833840842551644</v>
      </c>
      <c r="C302" s="83">
        <v>0.3916920421275822</v>
      </c>
      <c r="D302" s="83">
        <v>0.5595600601822602</v>
      </c>
      <c r="F302" s="84" t="s">
        <v>97</v>
      </c>
      <c r="G302" s="84">
        <v>4</v>
      </c>
      <c r="H302" s="84">
        <v>2.238240240729041</v>
      </c>
      <c r="I302" s="84">
        <v>0.5595600601822602</v>
      </c>
      <c r="J302" s="84">
        <v>0.027135979949101774</v>
      </c>
    </row>
    <row r="303" spans="1:10" ht="12.75">
      <c r="A303" s="83">
        <v>0.8393400902733904</v>
      </c>
      <c r="B303" s="83">
        <v>0.33573603610935615</v>
      </c>
      <c r="C303" s="83">
        <v>1.0072081083280684</v>
      </c>
      <c r="D303" s="83">
        <v>1.2310321324009725</v>
      </c>
      <c r="F303" s="84" t="s">
        <v>98</v>
      </c>
      <c r="G303" s="84">
        <v>4</v>
      </c>
      <c r="H303" s="84">
        <v>3.413316367111787</v>
      </c>
      <c r="I303" s="84">
        <v>0.8533290917779468</v>
      </c>
      <c r="J303" s="84">
        <v>0.1448122006899184</v>
      </c>
    </row>
    <row r="304" spans="1:10" ht="12.75">
      <c r="A304" s="83">
        <v>0.8393400902733904</v>
      </c>
      <c r="B304" s="83">
        <v>0.6714720722187123</v>
      </c>
      <c r="C304" s="83">
        <v>0.6714720722187123</v>
      </c>
      <c r="D304" s="83">
        <v>0.8952960962916163</v>
      </c>
      <c r="F304" s="84" t="s">
        <v>99</v>
      </c>
      <c r="G304" s="84">
        <v>4</v>
      </c>
      <c r="H304" s="84">
        <v>3.077580331002431</v>
      </c>
      <c r="I304" s="84">
        <v>0.7693950827506078</v>
      </c>
      <c r="J304" s="84">
        <v>0.013307067090425099</v>
      </c>
    </row>
    <row r="305" spans="1:10" ht="12.75">
      <c r="A305" s="83">
        <v>0.44764804814580816</v>
      </c>
      <c r="B305" s="83">
        <v>0.33573603610935615</v>
      </c>
      <c r="C305" s="83">
        <v>0.6714720722187123</v>
      </c>
      <c r="D305" s="83">
        <v>0.22382402407290408</v>
      </c>
      <c r="F305" s="84" t="s">
        <v>100</v>
      </c>
      <c r="G305" s="84">
        <v>4</v>
      </c>
      <c r="H305" s="84">
        <v>1.6786801805467806</v>
      </c>
      <c r="I305" s="84">
        <v>0.41967004513669515</v>
      </c>
      <c r="J305" s="84">
        <v>0.0365292037776371</v>
      </c>
    </row>
    <row r="306" spans="1:10" ht="12.75">
      <c r="A306" s="83">
        <v>1.0631641143462944</v>
      </c>
      <c r="B306" s="83">
        <v>0.5595600601822602</v>
      </c>
      <c r="C306" s="83">
        <v>1.0072081083280684</v>
      </c>
      <c r="D306" s="83">
        <v>1.2310321324009725</v>
      </c>
      <c r="F306" s="84" t="s">
        <v>101</v>
      </c>
      <c r="G306" s="84">
        <v>4</v>
      </c>
      <c r="H306" s="84">
        <v>3.8609644152575955</v>
      </c>
      <c r="I306" s="84">
        <v>0.9652411038143989</v>
      </c>
      <c r="J306" s="84">
        <v>0.08219070849968328</v>
      </c>
    </row>
    <row r="307" spans="1:10" ht="12.75">
      <c r="A307" s="83">
        <v>0.8952960962916163</v>
      </c>
      <c r="B307" s="83">
        <v>0.7833840842551644</v>
      </c>
      <c r="C307" s="83">
        <v>0.9512521023098423</v>
      </c>
      <c r="D307" s="83">
        <v>0.44764804814580816</v>
      </c>
      <c r="F307" s="84" t="s">
        <v>102</v>
      </c>
      <c r="G307" s="84">
        <v>4</v>
      </c>
      <c r="H307" s="84">
        <v>3.077580331002431</v>
      </c>
      <c r="I307" s="84">
        <v>0.7693950827506078</v>
      </c>
      <c r="J307" s="84">
        <v>0.05087996240456594</v>
      </c>
    </row>
    <row r="308" spans="1:10" ht="12.75">
      <c r="A308" s="83">
        <v>0.7274280782369383</v>
      </c>
      <c r="B308" s="83">
        <v>0.5036040541640342</v>
      </c>
      <c r="C308" s="83">
        <v>0.7274280782369383</v>
      </c>
      <c r="D308" s="83">
        <v>0.8393400902733904</v>
      </c>
      <c r="F308" s="84" t="s">
        <v>103</v>
      </c>
      <c r="G308" s="84">
        <v>4</v>
      </c>
      <c r="H308" s="84">
        <v>2.7978003009113013</v>
      </c>
      <c r="I308" s="84">
        <v>0.6994500752278253</v>
      </c>
      <c r="J308" s="84">
        <v>0.019830139193574386</v>
      </c>
    </row>
    <row r="309" spans="1:10" ht="12.75">
      <c r="A309" s="83">
        <v>0.8393400902733904</v>
      </c>
      <c r="B309" s="83">
        <v>0.6714720722187123</v>
      </c>
      <c r="C309" s="83">
        <v>1.0072081083280684</v>
      </c>
      <c r="D309" s="83">
        <v>0.8952960962916163</v>
      </c>
      <c r="F309" s="84" t="s">
        <v>104</v>
      </c>
      <c r="G309" s="84">
        <v>4</v>
      </c>
      <c r="H309" s="84">
        <v>3.413316367111787</v>
      </c>
      <c r="I309" s="84">
        <v>0.8533290917779468</v>
      </c>
      <c r="J309" s="84">
        <v>0.019569216309448745</v>
      </c>
    </row>
    <row r="310" spans="1:10" ht="12.75">
      <c r="A310" s="83">
        <v>0.8952960962916163</v>
      </c>
      <c r="B310" s="83">
        <v>0.8393400902733904</v>
      </c>
      <c r="C310" s="83">
        <v>1.0631641143462944</v>
      </c>
      <c r="D310" s="83">
        <v>1.0072081083280684</v>
      </c>
      <c r="F310" s="84" t="s">
        <v>105</v>
      </c>
      <c r="G310" s="84">
        <v>4</v>
      </c>
      <c r="H310" s="84">
        <v>3.8050084092393694</v>
      </c>
      <c r="I310" s="84">
        <v>0.9512521023098424</v>
      </c>
      <c r="J310" s="84">
        <v>0.010436915365039155</v>
      </c>
    </row>
    <row r="311" spans="1:10" ht="12.75">
      <c r="A311" s="83">
        <v>1.0631641143462944</v>
      </c>
      <c r="B311" s="83">
        <v>0.9512521023098423</v>
      </c>
      <c r="C311" s="83">
        <v>0.9512521023098423</v>
      </c>
      <c r="D311" s="83">
        <v>1.1750761263827465</v>
      </c>
      <c r="F311" s="84" t="s">
        <v>106</v>
      </c>
      <c r="G311" s="84">
        <v>4</v>
      </c>
      <c r="H311" s="84">
        <v>4.140744445348726</v>
      </c>
      <c r="I311" s="84">
        <v>1.0351861113371814</v>
      </c>
      <c r="J311" s="84">
        <v>0.01148060690154309</v>
      </c>
    </row>
    <row r="312" spans="1:10" ht="12.75">
      <c r="A312" s="83">
        <v>0.6155160662004863</v>
      </c>
      <c r="B312" s="83">
        <v>0.6714720722187123</v>
      </c>
      <c r="C312" s="83">
        <v>0.6714720722187123</v>
      </c>
      <c r="D312" s="83">
        <v>0.7833840842551644</v>
      </c>
      <c r="F312" s="84" t="s">
        <v>107</v>
      </c>
      <c r="G312" s="84">
        <v>4</v>
      </c>
      <c r="H312" s="84">
        <v>2.7418442948930752</v>
      </c>
      <c r="I312" s="84">
        <v>0.6854610737232688</v>
      </c>
      <c r="J312" s="84">
        <v>0.004957534798393602</v>
      </c>
    </row>
    <row r="313" spans="1:10" ht="12.75">
      <c r="A313" s="83">
        <v>0.9512521023098423</v>
      </c>
      <c r="B313" s="83">
        <v>0.9512521023098423</v>
      </c>
      <c r="C313" s="83">
        <v>1.0631641143462944</v>
      </c>
      <c r="D313" s="83">
        <v>1.0631641143462944</v>
      </c>
      <c r="F313" s="84" t="s">
        <v>108</v>
      </c>
      <c r="G313" s="84">
        <v>4</v>
      </c>
      <c r="H313" s="84">
        <v>4.028832433312274</v>
      </c>
      <c r="I313" s="84">
        <v>1.0072081083280684</v>
      </c>
      <c r="J313" s="84">
        <v>0.0041747661460156725</v>
      </c>
    </row>
    <row r="314" spans="1:10" ht="12.75">
      <c r="A314" s="83">
        <v>0.9512521023098423</v>
      </c>
      <c r="B314" s="83">
        <v>1.0072081083280684</v>
      </c>
      <c r="C314" s="83">
        <v>1.0072081083280684</v>
      </c>
      <c r="D314" s="83">
        <v>0.9512521023098423</v>
      </c>
      <c r="F314" s="84" t="s">
        <v>109</v>
      </c>
      <c r="G314" s="84">
        <v>4</v>
      </c>
      <c r="H314" s="84">
        <v>3.916920421275821</v>
      </c>
      <c r="I314" s="84">
        <v>0.9792301053189553</v>
      </c>
      <c r="J314" s="84">
        <v>0.0010436915365039203</v>
      </c>
    </row>
    <row r="315" spans="1:10" ht="12.75">
      <c r="A315" s="83">
        <v>0.8393400902733904</v>
      </c>
      <c r="B315" s="83">
        <v>1.0072081083280684</v>
      </c>
      <c r="C315" s="83">
        <v>0.9512521023098423</v>
      </c>
      <c r="D315" s="83">
        <v>1.0072081083280684</v>
      </c>
      <c r="F315" s="84" t="s">
        <v>110</v>
      </c>
      <c r="G315" s="84">
        <v>4</v>
      </c>
      <c r="H315" s="84">
        <v>3.8050084092393694</v>
      </c>
      <c r="I315" s="84">
        <v>0.9512521023098424</v>
      </c>
      <c r="J315" s="84">
        <v>0.006262149219023488</v>
      </c>
    </row>
    <row r="316" spans="1:10" ht="12.75">
      <c r="A316" s="83">
        <v>0.8952960962916163</v>
      </c>
      <c r="B316" s="83">
        <v>0.9512521023098423</v>
      </c>
      <c r="C316" s="83">
        <v>1.0631641143462944</v>
      </c>
      <c r="D316" s="83">
        <v>1.0631641143462944</v>
      </c>
      <c r="F316" s="84" t="s">
        <v>113</v>
      </c>
      <c r="G316" s="84">
        <v>4</v>
      </c>
      <c r="H316" s="84">
        <v>3.9728764272940476</v>
      </c>
      <c r="I316" s="84">
        <v>0.9932191068235119</v>
      </c>
      <c r="J316" s="84">
        <v>0.007044917871401436</v>
      </c>
    </row>
    <row r="317" spans="1:10" ht="12.75">
      <c r="A317" s="83">
        <v>0.8952960962916163</v>
      </c>
      <c r="B317" s="83">
        <v>0.7833840842551644</v>
      </c>
      <c r="C317" s="83">
        <v>1.0631641143462944</v>
      </c>
      <c r="D317" s="83">
        <v>1.0631641143462944</v>
      </c>
      <c r="F317" s="84" t="s">
        <v>114</v>
      </c>
      <c r="G317" s="84">
        <v>4</v>
      </c>
      <c r="H317" s="84">
        <v>3.8050084092393694</v>
      </c>
      <c r="I317" s="84">
        <v>0.9512521023098424</v>
      </c>
      <c r="J317" s="84">
        <v>0.018786447657070493</v>
      </c>
    </row>
    <row r="318" spans="1:10" ht="12.75">
      <c r="A318" s="83">
        <v>0.9512521023098423</v>
      </c>
      <c r="B318" s="83">
        <v>0.8952960962916163</v>
      </c>
      <c r="C318" s="83">
        <v>0.9512521023098423</v>
      </c>
      <c r="D318" s="83">
        <v>1.0072081083280684</v>
      </c>
      <c r="F318" s="84" t="s">
        <v>115</v>
      </c>
      <c r="G318" s="84">
        <v>4</v>
      </c>
      <c r="H318" s="84">
        <v>3.8050084092393694</v>
      </c>
      <c r="I318" s="84">
        <v>0.9512521023098424</v>
      </c>
      <c r="J318" s="84">
        <v>0.002087383073007832</v>
      </c>
    </row>
    <row r="319" spans="1:10" ht="12.75">
      <c r="A319" s="83">
        <v>0.8952960962916163</v>
      </c>
      <c r="B319" s="83">
        <v>0.9512521023098423</v>
      </c>
      <c r="C319" s="83">
        <v>0.7833840842551644</v>
      </c>
      <c r="D319" s="83">
        <v>1.0072081083280684</v>
      </c>
      <c r="F319" s="84" t="s">
        <v>116</v>
      </c>
      <c r="G319" s="84">
        <v>4</v>
      </c>
      <c r="H319" s="84">
        <v>3.6371403911846913</v>
      </c>
      <c r="I319" s="84">
        <v>0.9092850977961728</v>
      </c>
      <c r="J319" s="84">
        <v>0.009132300944409253</v>
      </c>
    </row>
    <row r="320" spans="6:10" ht="12.75">
      <c r="F320" s="84"/>
      <c r="G320" s="84"/>
      <c r="H320" s="84"/>
      <c r="I320" s="84"/>
      <c r="J320" s="84"/>
    </row>
    <row r="321" spans="6:10" ht="12.75">
      <c r="F321" s="84" t="s">
        <v>65</v>
      </c>
      <c r="G321" s="84">
        <v>36</v>
      </c>
      <c r="H321" s="84">
        <v>31.27940736418833</v>
      </c>
      <c r="I321" s="84">
        <v>0.8688724267830091</v>
      </c>
      <c r="J321" s="84">
        <v>0.04105932204203414</v>
      </c>
    </row>
    <row r="322" spans="6:10" ht="12.75">
      <c r="F322" s="84" t="s">
        <v>66</v>
      </c>
      <c r="G322" s="84">
        <v>36</v>
      </c>
      <c r="H322" s="84">
        <v>26.019542798475094</v>
      </c>
      <c r="I322" s="84">
        <v>0.7227650777354193</v>
      </c>
      <c r="J322" s="84">
        <v>0.055531844681554886</v>
      </c>
    </row>
    <row r="323" spans="6:10" ht="12.75">
      <c r="F323" s="84" t="s">
        <v>111</v>
      </c>
      <c r="G323" s="84">
        <v>36</v>
      </c>
      <c r="H323" s="84">
        <v>30.49602327993317</v>
      </c>
      <c r="I323" s="84">
        <v>0.8471117577759214</v>
      </c>
      <c r="J323" s="84">
        <v>0.032590510717259595</v>
      </c>
    </row>
    <row r="324" spans="6:10" ht="13.5" thickBot="1">
      <c r="F324" s="85" t="s">
        <v>112</v>
      </c>
      <c r="G324" s="85">
        <v>36</v>
      </c>
      <c r="H324" s="85">
        <v>31.335363370206565</v>
      </c>
      <c r="I324" s="85">
        <v>0.8704267602835157</v>
      </c>
      <c r="J324" s="85">
        <v>0.07111018335380044</v>
      </c>
    </row>
    <row r="327" ht="13.5" thickBot="1">
      <c r="F327" t="s">
        <v>67</v>
      </c>
    </row>
    <row r="328" spans="6:12" ht="12.75">
      <c r="F328" s="210" t="s">
        <v>68</v>
      </c>
      <c r="G328" s="210" t="s">
        <v>69</v>
      </c>
      <c r="H328" s="210" t="s">
        <v>70</v>
      </c>
      <c r="I328" s="210" t="s">
        <v>71</v>
      </c>
      <c r="J328" s="210" t="s">
        <v>72</v>
      </c>
      <c r="K328" s="210" t="s">
        <v>73</v>
      </c>
      <c r="L328" s="210" t="s">
        <v>74</v>
      </c>
    </row>
    <row r="329" spans="6:12" ht="12.75">
      <c r="F329" s="84" t="s">
        <v>75</v>
      </c>
      <c r="G329" s="84">
        <v>3.361447772621313</v>
      </c>
      <c r="H329" s="84">
        <v>35</v>
      </c>
      <c r="I329" s="84">
        <v>0.0960413649320375</v>
      </c>
      <c r="J329" s="84">
        <v>2.7637671400222925</v>
      </c>
      <c r="K329" s="84">
        <v>3.525800401846408E-05</v>
      </c>
      <c r="L329" s="84">
        <v>1.3958871033326927</v>
      </c>
    </row>
    <row r="330" spans="6:12" ht="12.75">
      <c r="F330" s="84" t="s">
        <v>76</v>
      </c>
      <c r="G330" s="84">
        <v>0.5366966290734645</v>
      </c>
      <c r="H330" s="84">
        <v>3</v>
      </c>
      <c r="I330" s="84">
        <v>0.1788988763578215</v>
      </c>
      <c r="J330" s="84">
        <v>5.148144616796511</v>
      </c>
      <c r="K330" s="84">
        <v>0.002323324051127357</v>
      </c>
      <c r="L330" s="84">
        <v>2.136689857114804</v>
      </c>
    </row>
    <row r="331" spans="6:12" ht="12.75">
      <c r="F331" s="84" t="s">
        <v>77</v>
      </c>
      <c r="G331" s="84">
        <v>3.648767355191363</v>
      </c>
      <c r="H331" s="84">
        <v>105</v>
      </c>
      <c r="I331" s="84">
        <v>0.03475016528753679</v>
      </c>
      <c r="J331" s="84"/>
      <c r="K331" s="84"/>
      <c r="L331" s="84"/>
    </row>
    <row r="332" spans="6:12" ht="12.75">
      <c r="F332" s="84"/>
      <c r="G332" s="84"/>
      <c r="H332" s="84"/>
      <c r="I332" s="84"/>
      <c r="J332" s="84"/>
      <c r="K332" s="84"/>
      <c r="L332" s="84"/>
    </row>
    <row r="333" spans="6:12" ht="13.5" thickBot="1">
      <c r="F333" s="85" t="s">
        <v>78</v>
      </c>
      <c r="G333" s="85">
        <v>7.54691175688614</v>
      </c>
      <c r="H333" s="85">
        <v>143</v>
      </c>
      <c r="I333" s="85"/>
      <c r="J333" s="85"/>
      <c r="K333" s="85"/>
      <c r="L333" s="85"/>
    </row>
    <row r="337" spans="1:6" ht="19.5">
      <c r="A337" s="211" t="s">
        <v>241</v>
      </c>
      <c r="F337" t="s">
        <v>57</v>
      </c>
    </row>
    <row r="338" ht="13.5" thickBot="1"/>
    <row r="339" spans="6:10" ht="12.75">
      <c r="F339" s="210" t="s">
        <v>58</v>
      </c>
      <c r="G339" s="210" t="s">
        <v>59</v>
      </c>
      <c r="H339" s="210" t="s">
        <v>60</v>
      </c>
      <c r="I339" s="210" t="s">
        <v>61</v>
      </c>
      <c r="J339" s="210" t="s">
        <v>62</v>
      </c>
    </row>
    <row r="340" spans="1:10" ht="12.75">
      <c r="A340" s="83">
        <v>0.5311200097813078</v>
      </c>
      <c r="B340" s="83">
        <v>0.5311200097813078</v>
      </c>
      <c r="C340" s="83">
        <v>0.6491466786215985</v>
      </c>
      <c r="D340" s="83">
        <v>0.4130933409410172</v>
      </c>
      <c r="F340" s="84" t="s">
        <v>63</v>
      </c>
      <c r="G340" s="84">
        <v>4</v>
      </c>
      <c r="H340" s="84">
        <v>2.124480039125231</v>
      </c>
      <c r="I340" s="84">
        <v>0.5311200097813078</v>
      </c>
      <c r="J340" s="84">
        <v>0.00928686303835713</v>
      </c>
    </row>
    <row r="341" spans="1:10" ht="12.75">
      <c r="A341" s="83">
        <v>0.29506667210072657</v>
      </c>
      <c r="B341" s="83">
        <v>0.767173347461889</v>
      </c>
      <c r="C341" s="83">
        <v>0.7081600130417438</v>
      </c>
      <c r="D341" s="83">
        <v>0.29506667210072657</v>
      </c>
      <c r="F341" s="84" t="s">
        <v>64</v>
      </c>
      <c r="G341" s="84">
        <v>4</v>
      </c>
      <c r="H341" s="84">
        <v>2.065466704705086</v>
      </c>
      <c r="I341" s="84">
        <v>0.5163666761762715</v>
      </c>
      <c r="J341" s="84">
        <v>0.06587868467834561</v>
      </c>
    </row>
    <row r="342" spans="1:10" ht="12.75">
      <c r="A342" s="83">
        <v>0.767173347461889</v>
      </c>
      <c r="B342" s="83">
        <v>0.4130933409410172</v>
      </c>
      <c r="C342" s="83">
        <v>0.4130933409410172</v>
      </c>
      <c r="D342" s="83">
        <v>0.8852000163021797</v>
      </c>
      <c r="F342" s="84" t="s">
        <v>81</v>
      </c>
      <c r="G342" s="84">
        <v>4</v>
      </c>
      <c r="H342" s="84">
        <v>2.478560045646103</v>
      </c>
      <c r="I342" s="84">
        <v>0.6196400114115258</v>
      </c>
      <c r="J342" s="84">
        <v>0.05920375186952646</v>
      </c>
    </row>
    <row r="343" spans="1:10" ht="12.75">
      <c r="A343" s="83">
        <v>0.8261866818820344</v>
      </c>
      <c r="B343" s="83">
        <v>0.23605333768058123</v>
      </c>
      <c r="C343" s="83">
        <v>0.5311200097813078</v>
      </c>
      <c r="D343" s="83">
        <v>0.767173347461889</v>
      </c>
      <c r="F343" s="84" t="s">
        <v>82</v>
      </c>
      <c r="G343" s="84">
        <v>4</v>
      </c>
      <c r="H343" s="84">
        <v>2.3605333768058125</v>
      </c>
      <c r="I343" s="84">
        <v>0.5901333442014531</v>
      </c>
      <c r="J343" s="84">
        <v>0.07197318854726749</v>
      </c>
    </row>
    <row r="344" spans="1:10" ht="12.75">
      <c r="A344" s="83">
        <v>0.17704000326043595</v>
      </c>
      <c r="B344" s="83">
        <v>0.17704000326043595</v>
      </c>
      <c r="C344" s="83">
        <v>0.5311200097813078</v>
      </c>
      <c r="D344" s="83">
        <v>0.6491466786215985</v>
      </c>
      <c r="F344" s="84" t="s">
        <v>83</v>
      </c>
      <c r="G344" s="84">
        <v>4</v>
      </c>
      <c r="H344" s="84">
        <v>1.5343466949237783</v>
      </c>
      <c r="I344" s="84">
        <v>0.38358667373094457</v>
      </c>
      <c r="J344" s="84">
        <v>0.05920375186952639</v>
      </c>
    </row>
    <row r="345" spans="1:10" ht="12.75">
      <c r="A345" s="83">
        <v>0.47210667536116246</v>
      </c>
      <c r="B345" s="83">
        <v>0.767173347461889</v>
      </c>
      <c r="C345" s="83">
        <v>0.4130933409410172</v>
      </c>
      <c r="D345" s="83">
        <v>0.5311200097813078</v>
      </c>
      <c r="F345" s="84" t="s">
        <v>84</v>
      </c>
      <c r="G345" s="84">
        <v>4</v>
      </c>
      <c r="H345" s="84">
        <v>2.1834933735453763</v>
      </c>
      <c r="I345" s="84">
        <v>0.5458733433863441</v>
      </c>
      <c r="J345" s="84">
        <v>0.024087801005738745</v>
      </c>
    </row>
    <row r="346" spans="1:10" ht="12.75">
      <c r="A346" s="83">
        <v>0.5901333442014531</v>
      </c>
      <c r="B346" s="83">
        <v>0.17704000326043595</v>
      </c>
      <c r="C346" s="83">
        <v>0.6491466786215985</v>
      </c>
      <c r="D346" s="83">
        <v>0.6491466786215985</v>
      </c>
      <c r="F346" s="84" t="s">
        <v>85</v>
      </c>
      <c r="G346" s="84">
        <v>4</v>
      </c>
      <c r="H346" s="84">
        <v>2.065466704705086</v>
      </c>
      <c r="I346" s="84">
        <v>0.5163666761762715</v>
      </c>
      <c r="J346" s="84">
        <v>0.05194839012080991</v>
      </c>
    </row>
    <row r="347" spans="1:10" ht="12.75">
      <c r="A347" s="83">
        <v>0.3540800065208719</v>
      </c>
      <c r="B347" s="83">
        <v>0.3540800065208719</v>
      </c>
      <c r="C347" s="83">
        <v>0.4130933409410172</v>
      </c>
      <c r="D347" s="83">
        <v>0.6491466786215985</v>
      </c>
      <c r="F347" s="84" t="s">
        <v>86</v>
      </c>
      <c r="G347" s="84">
        <v>4</v>
      </c>
      <c r="H347" s="84">
        <v>1.7704000326043594</v>
      </c>
      <c r="I347" s="84">
        <v>0.44260000815108985</v>
      </c>
      <c r="J347" s="84">
        <v>0.019734583956508844</v>
      </c>
    </row>
    <row r="348" spans="1:10" ht="12.75">
      <c r="A348" s="83">
        <v>0.767173347461889</v>
      </c>
      <c r="B348" s="83">
        <v>0.7081600130417438</v>
      </c>
      <c r="C348" s="83">
        <v>0.5311200097813078</v>
      </c>
      <c r="D348" s="83">
        <v>0.17704000326043595</v>
      </c>
      <c r="F348" s="84" t="s">
        <v>87</v>
      </c>
      <c r="G348" s="84">
        <v>4</v>
      </c>
      <c r="H348" s="84">
        <v>2.1834933735453763</v>
      </c>
      <c r="I348" s="84">
        <v>0.5458733433863441</v>
      </c>
      <c r="J348" s="84">
        <v>0.07052211619752424</v>
      </c>
    </row>
    <row r="349" spans="1:10" ht="12.75">
      <c r="A349" s="83">
        <v>0.29506667210072657</v>
      </c>
      <c r="B349" s="83">
        <v>0.9442133507223249</v>
      </c>
      <c r="C349" s="83">
        <v>0.8261866818820344</v>
      </c>
      <c r="D349" s="83">
        <v>0.9442133507223249</v>
      </c>
      <c r="F349" s="84" t="s">
        <v>88</v>
      </c>
      <c r="G349" s="84">
        <v>4</v>
      </c>
      <c r="H349" s="84">
        <v>3.0096800554274106</v>
      </c>
      <c r="I349" s="84">
        <v>0.7524200138568526</v>
      </c>
      <c r="J349" s="84">
        <v>0.09606098955300624</v>
      </c>
    </row>
    <row r="350" spans="1:10" ht="12.75">
      <c r="A350" s="83">
        <v>1.0622400195626156</v>
      </c>
      <c r="B350" s="83">
        <v>0.7081600130417438</v>
      </c>
      <c r="C350" s="83">
        <v>0.8852000163021797</v>
      </c>
      <c r="D350" s="83">
        <v>0.3540800065208719</v>
      </c>
      <c r="F350" s="84" t="s">
        <v>89</v>
      </c>
      <c r="G350" s="84">
        <v>4</v>
      </c>
      <c r="H350" s="84">
        <v>3.009680055427411</v>
      </c>
      <c r="I350" s="84">
        <v>0.7524200138568528</v>
      </c>
      <c r="J350" s="84">
        <v>0.09141755803382745</v>
      </c>
    </row>
    <row r="351" spans="1:10" ht="12.75">
      <c r="A351" s="83">
        <v>0.5901333442014531</v>
      </c>
      <c r="B351" s="83">
        <v>0.47210667536116246</v>
      </c>
      <c r="C351" s="83">
        <v>0.5311200097813078</v>
      </c>
      <c r="D351" s="83">
        <v>0.9442133507223249</v>
      </c>
      <c r="F351" s="84" t="s">
        <v>90</v>
      </c>
      <c r="G351" s="84">
        <v>4</v>
      </c>
      <c r="H351" s="84">
        <v>2.5375733800662483</v>
      </c>
      <c r="I351" s="84">
        <v>0.6343933450165621</v>
      </c>
      <c r="J351" s="84">
        <v>0.04498324284204217</v>
      </c>
    </row>
    <row r="352" spans="1:10" ht="12.75">
      <c r="A352" s="83">
        <v>0.4130933409410172</v>
      </c>
      <c r="B352" s="83">
        <v>0.23605333768058123</v>
      </c>
      <c r="C352" s="83">
        <v>0.5901333442014531</v>
      </c>
      <c r="D352" s="83">
        <v>0.47210667536116246</v>
      </c>
      <c r="F352" s="84" t="s">
        <v>91</v>
      </c>
      <c r="G352" s="84">
        <v>4</v>
      </c>
      <c r="H352" s="84">
        <v>1.711386698184214</v>
      </c>
      <c r="I352" s="84">
        <v>0.4278466745460535</v>
      </c>
      <c r="J352" s="84">
        <v>0.021766085246149387</v>
      </c>
    </row>
    <row r="353" spans="1:10" ht="12.75">
      <c r="A353" s="83">
        <v>0.8852000163021797</v>
      </c>
      <c r="B353" s="83">
        <v>0.23605333768058123</v>
      </c>
      <c r="C353" s="83">
        <v>0.47210667536116246</v>
      </c>
      <c r="D353" s="83">
        <v>0.47210667536116246</v>
      </c>
      <c r="F353" s="84" t="s">
        <v>92</v>
      </c>
      <c r="G353" s="84">
        <v>4</v>
      </c>
      <c r="H353" s="84">
        <v>2.065466704705086</v>
      </c>
      <c r="I353" s="84">
        <v>0.5163666761762715</v>
      </c>
      <c r="J353" s="84">
        <v>0.07284383195711334</v>
      </c>
    </row>
    <row r="354" spans="1:10" ht="12.75">
      <c r="A354" s="83">
        <v>0.6491466786215985</v>
      </c>
      <c r="B354" s="83">
        <v>0.6491466786215985</v>
      </c>
      <c r="C354" s="83">
        <v>0.767173347461889</v>
      </c>
      <c r="D354" s="83">
        <v>1.1802666884029063</v>
      </c>
      <c r="F354" s="84" t="s">
        <v>93</v>
      </c>
      <c r="G354" s="84">
        <v>4</v>
      </c>
      <c r="H354" s="84">
        <v>3.2457333931079924</v>
      </c>
      <c r="I354" s="84">
        <v>0.8114333482769981</v>
      </c>
      <c r="J354" s="84">
        <v>0.06355696891875635</v>
      </c>
    </row>
    <row r="355" spans="1:10" ht="12.75">
      <c r="A355" s="83">
        <v>0.9442133507223249</v>
      </c>
      <c r="B355" s="83">
        <v>0.4130933409410172</v>
      </c>
      <c r="C355" s="83">
        <v>0.767173347461889</v>
      </c>
      <c r="D355" s="83">
        <v>0.4130933409410172</v>
      </c>
      <c r="F355" s="84" t="s">
        <v>94</v>
      </c>
      <c r="G355" s="84">
        <v>4</v>
      </c>
      <c r="H355" s="84">
        <v>2.5375733800662483</v>
      </c>
      <c r="I355" s="84">
        <v>0.6343933450165621</v>
      </c>
      <c r="J355" s="84">
        <v>0.07052211619752409</v>
      </c>
    </row>
    <row r="356" spans="1:10" ht="12.75">
      <c r="A356" s="83">
        <v>0.767173347461889</v>
      </c>
      <c r="B356" s="83">
        <v>0.5311200097813078</v>
      </c>
      <c r="C356" s="83">
        <v>0.29506667210072657</v>
      </c>
      <c r="D356" s="83">
        <v>0.3540800065208719</v>
      </c>
      <c r="F356" s="84" t="s">
        <v>95</v>
      </c>
      <c r="G356" s="84">
        <v>4</v>
      </c>
      <c r="H356" s="84">
        <v>1.9474400358647954</v>
      </c>
      <c r="I356" s="84">
        <v>0.48686000896619885</v>
      </c>
      <c r="J356" s="84">
        <v>0.0449832428420421</v>
      </c>
    </row>
    <row r="357" spans="1:10" ht="12.75">
      <c r="A357" s="83">
        <v>0.8261866818820344</v>
      </c>
      <c r="B357" s="83">
        <v>0.767173347461889</v>
      </c>
      <c r="C357" s="83">
        <v>0.5311200097813078</v>
      </c>
      <c r="D357" s="83">
        <v>1.0622400195626156</v>
      </c>
      <c r="F357" s="84" t="s">
        <v>96</v>
      </c>
      <c r="G357" s="84">
        <v>4</v>
      </c>
      <c r="H357" s="84">
        <v>3.186720058687847</v>
      </c>
      <c r="I357" s="84">
        <v>0.7966800146719617</v>
      </c>
      <c r="J357" s="84">
        <v>0.047595173071580156</v>
      </c>
    </row>
    <row r="358" spans="1:10" ht="12.75">
      <c r="A358" s="83">
        <v>0.29506667210072657</v>
      </c>
      <c r="B358" s="83">
        <v>0.5311200097813078</v>
      </c>
      <c r="C358" s="83">
        <v>0.23605333768058123</v>
      </c>
      <c r="D358" s="83">
        <v>0.3540800065208719</v>
      </c>
      <c r="F358" s="84" t="s">
        <v>97</v>
      </c>
      <c r="G358" s="84">
        <v>4</v>
      </c>
      <c r="H358" s="84">
        <v>1.4163200260834876</v>
      </c>
      <c r="I358" s="84">
        <v>0.3540800065208719</v>
      </c>
      <c r="J358" s="84">
        <v>0.016252010317124865</v>
      </c>
    </row>
    <row r="359" spans="1:10" ht="12.75">
      <c r="A359" s="83">
        <v>0.47210667536116246</v>
      </c>
      <c r="B359" s="83">
        <v>0.17704000326043595</v>
      </c>
      <c r="C359" s="83">
        <v>0.8261866818820344</v>
      </c>
      <c r="D359" s="83">
        <v>1.0622400195626156</v>
      </c>
      <c r="F359" s="84" t="s">
        <v>98</v>
      </c>
      <c r="G359" s="84">
        <v>4</v>
      </c>
      <c r="H359" s="84">
        <v>2.5375733800662483</v>
      </c>
      <c r="I359" s="84">
        <v>0.6343933450165621</v>
      </c>
      <c r="J359" s="84">
        <v>0.15178216778314865</v>
      </c>
    </row>
    <row r="360" spans="1:10" ht="12.75">
      <c r="A360" s="83">
        <v>0.5901333442014531</v>
      </c>
      <c r="B360" s="83">
        <v>0.23605333768058123</v>
      </c>
      <c r="C360" s="83">
        <v>0.47210667536116246</v>
      </c>
      <c r="D360" s="83">
        <v>0.5311200097813078</v>
      </c>
      <c r="F360" s="84" t="s">
        <v>99</v>
      </c>
      <c r="G360" s="84">
        <v>4</v>
      </c>
      <c r="H360" s="84">
        <v>1.8294133670245047</v>
      </c>
      <c r="I360" s="84">
        <v>0.4573533417561262</v>
      </c>
      <c r="J360" s="84">
        <v>0.02408780100573867</v>
      </c>
    </row>
    <row r="361" spans="1:10" ht="12.75">
      <c r="A361" s="83">
        <v>0.17704000326043595</v>
      </c>
      <c r="B361" s="83">
        <v>0.11802666884029062</v>
      </c>
      <c r="C361" s="83">
        <v>0.5311200097813078</v>
      </c>
      <c r="D361" s="83">
        <v>0.11802666884029062</v>
      </c>
      <c r="F361" s="84" t="s">
        <v>100</v>
      </c>
      <c r="G361" s="84">
        <v>4</v>
      </c>
      <c r="H361" s="84">
        <v>0.9442133507223249</v>
      </c>
      <c r="I361" s="84">
        <v>0.23605333768058123</v>
      </c>
      <c r="J361" s="84">
        <v>0.03946916791301761</v>
      </c>
    </row>
    <row r="362" spans="1:10" ht="12.75">
      <c r="A362" s="83">
        <v>0.7081600130417438</v>
      </c>
      <c r="B362" s="83">
        <v>0.29506667210072657</v>
      </c>
      <c r="C362" s="83">
        <v>0.767173347461889</v>
      </c>
      <c r="D362" s="83">
        <v>0.9442133507223249</v>
      </c>
      <c r="F362" s="84" t="s">
        <v>101</v>
      </c>
      <c r="G362" s="84">
        <v>4</v>
      </c>
      <c r="H362" s="84">
        <v>2.7146133833266846</v>
      </c>
      <c r="I362" s="84">
        <v>0.6786533458316711</v>
      </c>
      <c r="J362" s="84">
        <v>0.07545576218665118</v>
      </c>
    </row>
    <row r="363" spans="1:10" ht="12.75">
      <c r="A363" s="83">
        <v>0.6491466786215985</v>
      </c>
      <c r="B363" s="83">
        <v>0.5311200097813078</v>
      </c>
      <c r="C363" s="83">
        <v>0.767173347461889</v>
      </c>
      <c r="D363" s="83">
        <v>0.29506667210072657</v>
      </c>
      <c r="F363" s="84" t="s">
        <v>102</v>
      </c>
      <c r="G363" s="84">
        <v>4</v>
      </c>
      <c r="H363" s="84">
        <v>2.242506707965522</v>
      </c>
      <c r="I363" s="84">
        <v>0.5606266769913805</v>
      </c>
      <c r="J363" s="84">
        <v>0.0406300257928122</v>
      </c>
    </row>
    <row r="364" spans="1:10" ht="12.75">
      <c r="A364" s="83">
        <v>0.5311200097813078</v>
      </c>
      <c r="B364" s="83">
        <v>0.29506667210072657</v>
      </c>
      <c r="C364" s="83">
        <v>0.5311200097813078</v>
      </c>
      <c r="D364" s="83">
        <v>0.6491466786215985</v>
      </c>
      <c r="F364" s="84" t="s">
        <v>103</v>
      </c>
      <c r="G364" s="84">
        <v>4</v>
      </c>
      <c r="H364" s="84">
        <v>2.0064533702849405</v>
      </c>
      <c r="I364" s="84">
        <v>0.5016133425712351</v>
      </c>
      <c r="J364" s="84">
        <v>0.022056299716098165</v>
      </c>
    </row>
    <row r="365" spans="1:10" ht="12.75">
      <c r="A365" s="83">
        <v>0.767173347461889</v>
      </c>
      <c r="B365" s="83">
        <v>0.5311200097813078</v>
      </c>
      <c r="C365" s="83">
        <v>0.767173347461889</v>
      </c>
      <c r="D365" s="83">
        <v>0.8261866818820344</v>
      </c>
      <c r="F365" s="84" t="s">
        <v>104</v>
      </c>
      <c r="G365" s="84">
        <v>4</v>
      </c>
      <c r="H365" s="84">
        <v>2.8916533865871203</v>
      </c>
      <c r="I365" s="84">
        <v>0.7229133466467801</v>
      </c>
      <c r="J365" s="84">
        <v>0.01712265372697071</v>
      </c>
    </row>
    <row r="366" spans="1:10" ht="12.75">
      <c r="A366" s="83">
        <v>0.8261866818820344</v>
      </c>
      <c r="B366" s="83">
        <v>0.8261866818820344</v>
      </c>
      <c r="C366" s="83">
        <v>0.8261866818820344</v>
      </c>
      <c r="D366" s="83">
        <v>0.8852000163021797</v>
      </c>
      <c r="F366" s="84" t="s">
        <v>105</v>
      </c>
      <c r="G366" s="84">
        <v>4</v>
      </c>
      <c r="H366" s="84">
        <v>3.363760061948283</v>
      </c>
      <c r="I366" s="84">
        <v>0.8409400154870708</v>
      </c>
      <c r="J366" s="84">
        <v>0.0008706434098459774</v>
      </c>
    </row>
    <row r="367" spans="1:10" ht="12.75">
      <c r="A367" s="83">
        <v>0.8261866818820344</v>
      </c>
      <c r="B367" s="83">
        <v>0.8852000163021797</v>
      </c>
      <c r="C367" s="83">
        <v>0.8852000163021797</v>
      </c>
      <c r="D367" s="83">
        <v>1.00322668514247</v>
      </c>
      <c r="F367" s="84" t="s">
        <v>106</v>
      </c>
      <c r="G367" s="84">
        <v>4</v>
      </c>
      <c r="H367" s="84">
        <v>3.599813399628864</v>
      </c>
      <c r="I367" s="84">
        <v>0.899953349907216</v>
      </c>
      <c r="J367" s="84">
        <v>0.005514074929024501</v>
      </c>
    </row>
    <row r="368" spans="1:10" ht="12.75">
      <c r="A368" s="83">
        <v>0.5311200097813078</v>
      </c>
      <c r="B368" s="83">
        <v>0.3540800065208719</v>
      </c>
      <c r="C368" s="83">
        <v>0.5311200097813078</v>
      </c>
      <c r="D368" s="83">
        <v>0.5901333442014531</v>
      </c>
      <c r="F368" s="84" t="s">
        <v>107</v>
      </c>
      <c r="G368" s="84">
        <v>4</v>
      </c>
      <c r="H368" s="84">
        <v>2.006453370284941</v>
      </c>
      <c r="I368" s="84">
        <v>0.5016133425712352</v>
      </c>
      <c r="J368" s="84">
        <v>0.01044772091815164</v>
      </c>
    </row>
    <row r="369" spans="1:10" ht="12.75">
      <c r="A369" s="83">
        <v>0.7081600130417438</v>
      </c>
      <c r="B369" s="83">
        <v>0.8852000163021797</v>
      </c>
      <c r="C369" s="83">
        <v>1.00322668514247</v>
      </c>
      <c r="D369" s="83">
        <v>0.8852000163021797</v>
      </c>
      <c r="F369" s="84" t="s">
        <v>108</v>
      </c>
      <c r="G369" s="84">
        <v>4</v>
      </c>
      <c r="H369" s="84">
        <v>3.4817867307885733</v>
      </c>
      <c r="I369" s="84">
        <v>0.8704466826971433</v>
      </c>
      <c r="J369" s="84">
        <v>0.014800937967381541</v>
      </c>
    </row>
    <row r="370" spans="1:10" ht="12.75">
      <c r="A370" s="83">
        <v>0.767173347461889</v>
      </c>
      <c r="B370" s="83">
        <v>0.8261866818820344</v>
      </c>
      <c r="C370" s="83">
        <v>0.8852000163021797</v>
      </c>
      <c r="D370" s="83">
        <v>0.8261866818820344</v>
      </c>
      <c r="F370" s="84" t="s">
        <v>109</v>
      </c>
      <c r="G370" s="84">
        <v>4</v>
      </c>
      <c r="H370" s="84">
        <v>3.3047467275281375</v>
      </c>
      <c r="I370" s="84">
        <v>0.8261866818820344</v>
      </c>
      <c r="J370" s="84">
        <v>0.0023217157595892732</v>
      </c>
    </row>
    <row r="371" spans="1:10" ht="12.75">
      <c r="A371" s="83">
        <v>0.767173347461889</v>
      </c>
      <c r="B371" s="83">
        <v>0.7081600130417438</v>
      </c>
      <c r="C371" s="83">
        <v>0.8261866818820344</v>
      </c>
      <c r="D371" s="83">
        <v>0.8261866818820344</v>
      </c>
      <c r="F371" s="84" t="s">
        <v>110</v>
      </c>
      <c r="G371" s="84">
        <v>4</v>
      </c>
      <c r="H371" s="84">
        <v>3.1277067242677012</v>
      </c>
      <c r="I371" s="84">
        <v>0.7819266810669253</v>
      </c>
      <c r="J371" s="84">
        <v>0.003192359169435246</v>
      </c>
    </row>
    <row r="372" spans="1:10" ht="12.75">
      <c r="A372" s="83">
        <v>0.7081600130417438</v>
      </c>
      <c r="B372" s="83">
        <v>0.8261866818820344</v>
      </c>
      <c r="C372" s="83">
        <v>0.9442133507223249</v>
      </c>
      <c r="D372" s="83">
        <v>0.8852000163021797</v>
      </c>
      <c r="F372" s="84" t="s">
        <v>113</v>
      </c>
      <c r="G372" s="84">
        <v>4</v>
      </c>
      <c r="H372" s="84">
        <v>3.363760061948283</v>
      </c>
      <c r="I372" s="84">
        <v>0.8409400154870708</v>
      </c>
      <c r="J372" s="84">
        <v>0.010157506448202902</v>
      </c>
    </row>
    <row r="373" spans="1:10" ht="12.75">
      <c r="A373" s="83">
        <v>0.767173347461889</v>
      </c>
      <c r="B373" s="83">
        <v>0.5901333442014531</v>
      </c>
      <c r="C373" s="83">
        <v>0.8852000163021797</v>
      </c>
      <c r="D373" s="83">
        <v>0.9442133507223249</v>
      </c>
      <c r="F373" s="84" t="s">
        <v>114</v>
      </c>
      <c r="G373" s="84">
        <v>4</v>
      </c>
      <c r="H373" s="84">
        <v>3.186720058687847</v>
      </c>
      <c r="I373" s="84">
        <v>0.7966800146719617</v>
      </c>
      <c r="J373" s="84">
        <v>0.02437801547568726</v>
      </c>
    </row>
    <row r="374" spans="1:10" ht="12.75">
      <c r="A374" s="83">
        <v>0.7081600130417438</v>
      </c>
      <c r="B374" s="83">
        <v>0.6491466786215985</v>
      </c>
      <c r="C374" s="83">
        <v>0.767173347461889</v>
      </c>
      <c r="D374" s="83">
        <v>0.8852000163021797</v>
      </c>
      <c r="F374" s="84" t="s">
        <v>115</v>
      </c>
      <c r="G374" s="84">
        <v>4</v>
      </c>
      <c r="H374" s="84">
        <v>3.009680055427411</v>
      </c>
      <c r="I374" s="84">
        <v>0.7524200138568528</v>
      </c>
      <c r="J374" s="84">
        <v>0.01015750644820305</v>
      </c>
    </row>
    <row r="375" spans="1:10" ht="12.75">
      <c r="A375" s="83">
        <v>0.8261866818820344</v>
      </c>
      <c r="B375" s="83">
        <v>0.9442133507223249</v>
      </c>
      <c r="C375" s="83">
        <v>0.5901333442014531</v>
      </c>
      <c r="D375" s="83">
        <v>0.8261866818820344</v>
      </c>
      <c r="F375" s="84" t="s">
        <v>116</v>
      </c>
      <c r="G375" s="84">
        <v>4</v>
      </c>
      <c r="H375" s="84">
        <v>3.186720058687847</v>
      </c>
      <c r="I375" s="84">
        <v>0.7966800146719617</v>
      </c>
      <c r="J375" s="84">
        <v>0.022056299716098238</v>
      </c>
    </row>
    <row r="376" spans="6:10" ht="12.75">
      <c r="F376" s="84"/>
      <c r="G376" s="84"/>
      <c r="H376" s="84"/>
      <c r="I376" s="84"/>
      <c r="J376" s="84"/>
    </row>
    <row r="377" spans="6:10" ht="12.75">
      <c r="F377" s="84" t="s">
        <v>65</v>
      </c>
      <c r="G377" s="84">
        <v>36</v>
      </c>
      <c r="H377" s="84">
        <v>22.838160420596235</v>
      </c>
      <c r="I377" s="84">
        <v>0.6343933450165621</v>
      </c>
      <c r="J377" s="84">
        <v>0.047238623865643044</v>
      </c>
    </row>
    <row r="378" spans="6:10" ht="12.75">
      <c r="F378" s="84" t="s">
        <v>66</v>
      </c>
      <c r="G378" s="84">
        <v>36</v>
      </c>
      <c r="H378" s="84">
        <v>19.297360355387525</v>
      </c>
      <c r="I378" s="84">
        <v>0.5360377876496535</v>
      </c>
      <c r="J378" s="84">
        <v>0.06415398154265044</v>
      </c>
    </row>
    <row r="379" spans="6:10" ht="12.75">
      <c r="F379" s="84" t="s">
        <v>111</v>
      </c>
      <c r="G379" s="84">
        <v>36</v>
      </c>
      <c r="H379" s="84">
        <v>23.546320433637973</v>
      </c>
      <c r="I379" s="84">
        <v>0.6540644564899437</v>
      </c>
      <c r="J379" s="84">
        <v>0.036890405051473965</v>
      </c>
    </row>
    <row r="380" spans="6:10" ht="13.5" thickBot="1">
      <c r="F380" s="85" t="s">
        <v>112</v>
      </c>
      <c r="G380" s="85">
        <v>36</v>
      </c>
      <c r="H380" s="85">
        <v>24.54954711878045</v>
      </c>
      <c r="I380" s="85">
        <v>0.6819318644105681</v>
      </c>
      <c r="J380" s="85">
        <v>0.0771030747970265</v>
      </c>
    </row>
    <row r="383" ht="13.5" thickBot="1">
      <c r="F383" t="s">
        <v>67</v>
      </c>
    </row>
    <row r="384" spans="6:12" ht="12.75">
      <c r="F384" s="210" t="s">
        <v>68</v>
      </c>
      <c r="G384" s="210" t="s">
        <v>69</v>
      </c>
      <c r="H384" s="210" t="s">
        <v>70</v>
      </c>
      <c r="I384" s="210" t="s">
        <v>71</v>
      </c>
      <c r="J384" s="210" t="s">
        <v>72</v>
      </c>
      <c r="K384" s="210" t="s">
        <v>73</v>
      </c>
      <c r="L384" s="210" t="s">
        <v>74</v>
      </c>
    </row>
    <row r="385" spans="6:12" ht="12.75">
      <c r="F385" s="84" t="s">
        <v>75</v>
      </c>
      <c r="G385" s="84">
        <v>3.894363787701895</v>
      </c>
      <c r="H385" s="84">
        <v>35</v>
      </c>
      <c r="I385" s="84">
        <v>0.11126753679148271</v>
      </c>
      <c r="J385" s="84">
        <v>2.9250513160523925</v>
      </c>
      <c r="K385" s="84">
        <v>1.3058194771239016E-05</v>
      </c>
      <c r="L385" s="84">
        <v>1.3958871033326927</v>
      </c>
    </row>
    <row r="386" spans="6:12" ht="12.75">
      <c r="F386" s="84" t="s">
        <v>76</v>
      </c>
      <c r="G386" s="84">
        <v>0.43481382960058124</v>
      </c>
      <c r="H386" s="84">
        <v>3</v>
      </c>
      <c r="I386" s="84">
        <v>0.14493794320019374</v>
      </c>
      <c r="J386" s="84">
        <v>3.810194183575259</v>
      </c>
      <c r="K386" s="84">
        <v>0.012272402136854814</v>
      </c>
      <c r="L386" s="84">
        <v>2.136689857114804</v>
      </c>
    </row>
    <row r="387" spans="6:12" ht="12.75">
      <c r="F387" s="84" t="s">
        <v>77</v>
      </c>
      <c r="G387" s="84">
        <v>3.9941491962859024</v>
      </c>
      <c r="H387" s="84">
        <v>105</v>
      </c>
      <c r="I387" s="84">
        <v>0.038039516155103835</v>
      </c>
      <c r="J387" s="84"/>
      <c r="K387" s="84"/>
      <c r="L387" s="84"/>
    </row>
    <row r="388" spans="6:12" ht="12.75">
      <c r="F388" s="84"/>
      <c r="G388" s="84"/>
      <c r="H388" s="84"/>
      <c r="I388" s="84"/>
      <c r="J388" s="84"/>
      <c r="K388" s="84"/>
      <c r="L388" s="84"/>
    </row>
    <row r="389" spans="6:12" ht="13.5" thickBot="1">
      <c r="F389" s="85" t="s">
        <v>78</v>
      </c>
      <c r="G389" s="85">
        <v>8.323326813588379</v>
      </c>
      <c r="H389" s="85">
        <v>143</v>
      </c>
      <c r="I389" s="85"/>
      <c r="J389" s="85"/>
      <c r="K389" s="85"/>
      <c r="L389" s="85"/>
    </row>
    <row r="393" spans="1:6" ht="19.5">
      <c r="A393" s="211" t="s">
        <v>80</v>
      </c>
      <c r="F393" t="s">
        <v>57</v>
      </c>
    </row>
    <row r="394" ht="13.5" thickBot="1"/>
    <row r="395" spans="6:10" ht="12.75">
      <c r="F395" s="210" t="s">
        <v>58</v>
      </c>
      <c r="G395" s="210" t="s">
        <v>59</v>
      </c>
      <c r="H395" s="210" t="s">
        <v>60</v>
      </c>
      <c r="I395" s="210" t="s">
        <v>61</v>
      </c>
      <c r="J395" s="210" t="s">
        <v>62</v>
      </c>
    </row>
    <row r="396" spans="1:10" ht="12.75">
      <c r="A396" s="83">
        <v>7.741874313933196</v>
      </c>
      <c r="B396" s="83">
        <v>6.745666045821206</v>
      </c>
      <c r="C396" s="83">
        <v>7.08579658298701</v>
      </c>
      <c r="D396" s="83">
        <v>6.429372721826321</v>
      </c>
      <c r="F396" s="84" t="s">
        <v>63</v>
      </c>
      <c r="G396" s="84">
        <v>4</v>
      </c>
      <c r="H396" s="84">
        <v>28.002709664567735</v>
      </c>
      <c r="I396" s="84">
        <v>7.000677416141934</v>
      </c>
      <c r="J396" s="84">
        <v>0.3160126555332338</v>
      </c>
    </row>
    <row r="397" spans="1:10" ht="12.75">
      <c r="A397" s="83">
        <v>7.740411601662347</v>
      </c>
      <c r="B397" s="83">
        <v>8.510828039963352</v>
      </c>
      <c r="C397" s="83">
        <v>8.551420898897836</v>
      </c>
      <c r="D397" s="83">
        <v>6.268961170663583</v>
      </c>
      <c r="F397" s="84" t="s">
        <v>64</v>
      </c>
      <c r="G397" s="84">
        <v>4</v>
      </c>
      <c r="H397" s="84">
        <v>31.071621711187117</v>
      </c>
      <c r="I397" s="84">
        <v>7.767905427796779</v>
      </c>
      <c r="J397" s="84">
        <v>1.1378067658637387</v>
      </c>
    </row>
    <row r="398" spans="1:10" ht="12.75">
      <c r="A398" s="83">
        <v>9.42747652104549</v>
      </c>
      <c r="B398" s="83">
        <v>7.258227746251688</v>
      </c>
      <c r="C398" s="83">
        <v>7.439229273635064</v>
      </c>
      <c r="D398" s="83">
        <v>9.596742498203916</v>
      </c>
      <c r="F398" s="84" t="s">
        <v>81</v>
      </c>
      <c r="G398" s="84">
        <v>4</v>
      </c>
      <c r="H398" s="84">
        <v>33.721676039136156</v>
      </c>
      <c r="I398" s="84">
        <v>8.430419009784039</v>
      </c>
      <c r="J398" s="84">
        <v>1.5703078705838227</v>
      </c>
    </row>
    <row r="399" spans="1:10" ht="12.75">
      <c r="A399" s="83">
        <v>9.308830439369968</v>
      </c>
      <c r="B399" s="83">
        <v>5.421965474245638</v>
      </c>
      <c r="C399" s="83">
        <v>8.14420268355155</v>
      </c>
      <c r="D399" s="83">
        <v>8.984934674549855</v>
      </c>
      <c r="F399" s="84" t="s">
        <v>82</v>
      </c>
      <c r="G399" s="84">
        <v>4</v>
      </c>
      <c r="H399" s="84">
        <v>31.85993327171701</v>
      </c>
      <c r="I399" s="84">
        <v>7.964983317929253</v>
      </c>
      <c r="J399" s="84">
        <v>3.1150950633279897</v>
      </c>
    </row>
    <row r="400" spans="1:10" ht="12.75">
      <c r="A400" s="83">
        <v>6.9906126766250525</v>
      </c>
      <c r="B400" s="83">
        <v>5.689159802313585</v>
      </c>
      <c r="C400" s="83">
        <v>7.726469329080713</v>
      </c>
      <c r="D400" s="83">
        <v>8.807158972433601</v>
      </c>
      <c r="F400" s="84" t="s">
        <v>83</v>
      </c>
      <c r="G400" s="84">
        <v>4</v>
      </c>
      <c r="H400" s="84">
        <v>29.213400780452954</v>
      </c>
      <c r="I400" s="84">
        <v>7.3033501951132385</v>
      </c>
      <c r="J400" s="84">
        <v>1.7146286733173213</v>
      </c>
    </row>
    <row r="401" spans="1:10" ht="12.75">
      <c r="A401" s="83">
        <v>7.699897831162121</v>
      </c>
      <c r="B401" s="83">
        <v>9.239053677840513</v>
      </c>
      <c r="C401" s="83">
        <v>6.7122417907126835</v>
      </c>
      <c r="D401" s="83">
        <v>8.118795429180011</v>
      </c>
      <c r="F401" s="84" t="s">
        <v>84</v>
      </c>
      <c r="G401" s="84">
        <v>4</v>
      </c>
      <c r="H401" s="84">
        <v>31.769988728895328</v>
      </c>
      <c r="I401" s="84">
        <v>7.942497182223832</v>
      </c>
      <c r="J401" s="84">
        <v>1.0948408638944993</v>
      </c>
    </row>
    <row r="402" spans="1:10" ht="12.75">
      <c r="A402" s="83">
        <v>8.96071757700397</v>
      </c>
      <c r="B402" s="83">
        <v>4.377228478663583</v>
      </c>
      <c r="C402" s="83">
        <v>9.177962353445224</v>
      </c>
      <c r="D402" s="83">
        <v>8.301169499208623</v>
      </c>
      <c r="F402" s="84" t="s">
        <v>85</v>
      </c>
      <c r="G402" s="84">
        <v>4</v>
      </c>
      <c r="H402" s="84">
        <v>30.8170779083214</v>
      </c>
      <c r="I402" s="84">
        <v>7.70426947708035</v>
      </c>
      <c r="J402" s="84">
        <v>5.058641321070998</v>
      </c>
    </row>
    <row r="403" spans="1:10" ht="12.75">
      <c r="A403" s="83">
        <v>6.515560398563549</v>
      </c>
      <c r="B403" s="83">
        <v>6.265833315718071</v>
      </c>
      <c r="C403" s="83">
        <v>6.54271652149271</v>
      </c>
      <c r="D403" s="83">
        <v>7.689672093819228</v>
      </c>
      <c r="F403" s="84" t="s">
        <v>86</v>
      </c>
      <c r="G403" s="84">
        <v>4</v>
      </c>
      <c r="H403" s="84">
        <v>27.01378232959356</v>
      </c>
      <c r="I403" s="84">
        <v>6.75344558239839</v>
      </c>
      <c r="J403" s="84">
        <v>0.4050939670342255</v>
      </c>
    </row>
    <row r="404" spans="1:10" ht="12.75">
      <c r="A404" s="83">
        <v>8.372911913169974</v>
      </c>
      <c r="B404" s="83">
        <v>8.240305759230411</v>
      </c>
      <c r="C404" s="83">
        <v>8.18636664686878</v>
      </c>
      <c r="D404" s="83">
        <v>5.146081645529473</v>
      </c>
      <c r="F404" s="84" t="s">
        <v>87</v>
      </c>
      <c r="G404" s="84">
        <v>4</v>
      </c>
      <c r="H404" s="84">
        <v>29.94566596479864</v>
      </c>
      <c r="I404" s="84">
        <v>7.48641649119966</v>
      </c>
      <c r="J404" s="84">
        <v>2.4404401906351816</v>
      </c>
    </row>
    <row r="405" spans="1:10" ht="12.75">
      <c r="A405" s="83">
        <v>7.164726493626771</v>
      </c>
      <c r="B405" s="83">
        <v>9.790423594755625</v>
      </c>
      <c r="C405" s="83">
        <v>8.819624624782323</v>
      </c>
      <c r="D405" s="83">
        <v>8.988133916119851</v>
      </c>
      <c r="F405" s="84" t="s">
        <v>88</v>
      </c>
      <c r="G405" s="84">
        <v>4</v>
      </c>
      <c r="H405" s="84">
        <v>34.76290862928457</v>
      </c>
      <c r="I405" s="84">
        <v>8.690727157321142</v>
      </c>
      <c r="J405" s="84">
        <v>1.2143585391329452</v>
      </c>
    </row>
    <row r="406" spans="1:10" ht="12.75">
      <c r="A406" s="83">
        <v>11.038410512172776</v>
      </c>
      <c r="B406" s="83">
        <v>9.215956298656348</v>
      </c>
      <c r="C406" s="83">
        <v>9.585890629534743</v>
      </c>
      <c r="D406" s="83">
        <v>6.363540635334506</v>
      </c>
      <c r="F406" s="84" t="s">
        <v>89</v>
      </c>
      <c r="G406" s="84">
        <v>4</v>
      </c>
      <c r="H406" s="84">
        <v>36.20379807569838</v>
      </c>
      <c r="I406" s="84">
        <v>9.050949518924595</v>
      </c>
      <c r="J406" s="84">
        <v>3.8285189788200378</v>
      </c>
    </row>
    <row r="407" spans="1:10" ht="12.75">
      <c r="A407" s="83">
        <v>8.31910287672342</v>
      </c>
      <c r="B407" s="83">
        <v>7.506544028432309</v>
      </c>
      <c r="C407" s="83">
        <v>7.910576180246295</v>
      </c>
      <c r="D407" s="83">
        <v>10.639484653010294</v>
      </c>
      <c r="F407" s="84" t="s">
        <v>90</v>
      </c>
      <c r="G407" s="84">
        <v>4</v>
      </c>
      <c r="H407" s="84">
        <v>34.375707738412316</v>
      </c>
      <c r="I407" s="84">
        <v>8.593926934603079</v>
      </c>
      <c r="J407" s="84">
        <v>1.9697348267457262</v>
      </c>
    </row>
    <row r="408" spans="1:10" ht="12.75">
      <c r="A408" s="83">
        <v>8.25254685151422</v>
      </c>
      <c r="B408" s="83">
        <v>5.747009088071662</v>
      </c>
      <c r="C408" s="83">
        <v>8.916558970842043</v>
      </c>
      <c r="D408" s="83">
        <v>8.803677354990644</v>
      </c>
      <c r="F408" s="84" t="s">
        <v>91</v>
      </c>
      <c r="G408" s="84">
        <v>4</v>
      </c>
      <c r="H408" s="84">
        <v>31.71979226541857</v>
      </c>
      <c r="I408" s="84">
        <v>7.929948066354642</v>
      </c>
      <c r="J408" s="84">
        <v>2.2020321685891417</v>
      </c>
    </row>
    <row r="409" spans="1:10" ht="12.75">
      <c r="A409" s="83">
        <v>10.43537648736447</v>
      </c>
      <c r="B409" s="83">
        <v>6.573750276997635</v>
      </c>
      <c r="C409" s="83">
        <v>8.601909794340488</v>
      </c>
      <c r="D409" s="83">
        <v>7.4249969261044</v>
      </c>
      <c r="F409" s="84" t="s">
        <v>92</v>
      </c>
      <c r="G409" s="84">
        <v>4</v>
      </c>
      <c r="H409" s="84">
        <v>33.03603348480699</v>
      </c>
      <c r="I409" s="84">
        <v>8.259008371201748</v>
      </c>
      <c r="J409" s="84">
        <v>2.7966098325580524</v>
      </c>
    </row>
    <row r="410" spans="1:10" ht="12.75">
      <c r="A410" s="83">
        <v>8.0342201895428</v>
      </c>
      <c r="B410" s="83">
        <v>8.332034268600866</v>
      </c>
      <c r="C410" s="83">
        <v>8.628157267967447</v>
      </c>
      <c r="D410" s="83">
        <v>11.456077096181293</v>
      </c>
      <c r="F410" s="84" t="s">
        <v>93</v>
      </c>
      <c r="G410" s="84">
        <v>4</v>
      </c>
      <c r="H410" s="84">
        <v>36.4504888222924</v>
      </c>
      <c r="I410" s="84">
        <v>9.1126222055731</v>
      </c>
      <c r="J410" s="84">
        <v>2.499585178536544</v>
      </c>
    </row>
    <row r="411" spans="1:10" ht="12.75">
      <c r="A411" s="83">
        <v>8.461414086739287</v>
      </c>
      <c r="B411" s="83">
        <v>5.355574761367808</v>
      </c>
      <c r="C411" s="83">
        <v>7.973524449609706</v>
      </c>
      <c r="D411" s="83">
        <v>6.2543765911348945</v>
      </c>
      <c r="F411" s="84" t="s">
        <v>94</v>
      </c>
      <c r="G411" s="84">
        <v>4</v>
      </c>
      <c r="H411" s="84">
        <v>28.044889888851692</v>
      </c>
      <c r="I411" s="84">
        <v>7.011222472212923</v>
      </c>
      <c r="J411" s="84">
        <v>2.1143552815586113</v>
      </c>
    </row>
    <row r="412" spans="1:10" ht="12.75">
      <c r="A412" s="83">
        <v>8.168803242472679</v>
      </c>
      <c r="B412" s="83">
        <v>5.777181396035545</v>
      </c>
      <c r="C412" s="83">
        <v>5.484604864060057</v>
      </c>
      <c r="D412" s="83">
        <v>5.427098270573164</v>
      </c>
      <c r="F412" s="84" t="s">
        <v>95</v>
      </c>
      <c r="G412" s="84">
        <v>4</v>
      </c>
      <c r="H412" s="84">
        <v>24.857687773141446</v>
      </c>
      <c r="I412" s="84">
        <v>6.214421943285362</v>
      </c>
      <c r="J412" s="84">
        <v>1.7210990311714625</v>
      </c>
    </row>
    <row r="413" spans="1:10" ht="12.75">
      <c r="A413" s="83">
        <v>9.067147528607192</v>
      </c>
      <c r="B413" s="83">
        <v>9.005548570789253</v>
      </c>
      <c r="C413" s="83">
        <v>7.850044831565394</v>
      </c>
      <c r="D413" s="83">
        <v>10.686088874112125</v>
      </c>
      <c r="F413" s="84" t="s">
        <v>96</v>
      </c>
      <c r="G413" s="84">
        <v>4</v>
      </c>
      <c r="H413" s="84">
        <v>36.60882980507397</v>
      </c>
      <c r="I413" s="84">
        <v>9.152207451268492</v>
      </c>
      <c r="J413" s="84">
        <v>1.3590545750544532</v>
      </c>
    </row>
    <row r="414" spans="1:10" ht="12.75">
      <c r="A414" s="83">
        <v>5.603449533945027</v>
      </c>
      <c r="B414" s="83">
        <v>7.428631655677211</v>
      </c>
      <c r="C414" s="83">
        <v>5.425550196922646</v>
      </c>
      <c r="D414" s="83">
        <v>5.4745843511176995</v>
      </c>
      <c r="F414" s="84" t="s">
        <v>97</v>
      </c>
      <c r="G414" s="84">
        <v>4</v>
      </c>
      <c r="H414" s="84">
        <v>23.932215737662585</v>
      </c>
      <c r="I414" s="84">
        <v>5.983053934415646</v>
      </c>
      <c r="J414" s="84">
        <v>0.934382061174091</v>
      </c>
    </row>
    <row r="415" spans="1:10" ht="12.75">
      <c r="A415" s="83">
        <v>7.457864227116996</v>
      </c>
      <c r="B415" s="83">
        <v>3.3828668865003193</v>
      </c>
      <c r="C415" s="83">
        <v>9.170675454832008</v>
      </c>
      <c r="D415" s="83">
        <v>10.476846931553757</v>
      </c>
      <c r="F415" s="84" t="s">
        <v>98</v>
      </c>
      <c r="G415" s="84">
        <v>4</v>
      </c>
      <c r="H415" s="84">
        <v>30.488253500003083</v>
      </c>
      <c r="I415" s="84">
        <v>7.622063375000771</v>
      </c>
      <c r="J415" s="84">
        <v>9.515245585614934</v>
      </c>
    </row>
    <row r="416" spans="1:10" ht="12.75">
      <c r="A416" s="83">
        <v>8.953270844723857</v>
      </c>
      <c r="B416" s="83">
        <v>6.372721313256502</v>
      </c>
      <c r="C416" s="83">
        <v>7.646011805876487</v>
      </c>
      <c r="D416" s="83">
        <v>7.725165293247301</v>
      </c>
      <c r="F416" s="84" t="s">
        <v>99</v>
      </c>
      <c r="G416" s="84">
        <v>4</v>
      </c>
      <c r="H416" s="84">
        <v>30.697169257104147</v>
      </c>
      <c r="I416" s="84">
        <v>7.674292314276037</v>
      </c>
      <c r="J416" s="84">
        <v>1.111086999728722</v>
      </c>
    </row>
    <row r="417" spans="1:10" ht="12.75">
      <c r="A417" s="83">
        <v>6.571127961064986</v>
      </c>
      <c r="B417" s="83">
        <v>4.906427689902512</v>
      </c>
      <c r="C417" s="83">
        <v>7.122593818248494</v>
      </c>
      <c r="D417" s="83">
        <v>4.699428157615285</v>
      </c>
      <c r="F417" s="84" t="s">
        <v>100</v>
      </c>
      <c r="G417" s="84">
        <v>4</v>
      </c>
      <c r="H417" s="84">
        <v>23.29957762683128</v>
      </c>
      <c r="I417" s="84">
        <v>5.82489440670782</v>
      </c>
      <c r="J417" s="84">
        <v>1.4503812226956825</v>
      </c>
    </row>
    <row r="418" spans="1:10" ht="12.75">
      <c r="A418" s="83">
        <v>8.633728157241597</v>
      </c>
      <c r="B418" s="83">
        <v>5.925535336637808</v>
      </c>
      <c r="C418" s="83">
        <v>9.356400342578494</v>
      </c>
      <c r="D418" s="83">
        <v>10.165480143072822</v>
      </c>
      <c r="F418" s="84" t="s">
        <v>101</v>
      </c>
      <c r="G418" s="84">
        <v>4</v>
      </c>
      <c r="H418" s="84">
        <v>34.08114397953072</v>
      </c>
      <c r="I418" s="84">
        <v>8.52028599488268</v>
      </c>
      <c r="J418" s="84">
        <v>3.3837836967749126</v>
      </c>
    </row>
    <row r="419" spans="1:10" ht="12.75">
      <c r="A419" s="83">
        <v>8.386479956685559</v>
      </c>
      <c r="B419" s="83">
        <v>7.682865598408922</v>
      </c>
      <c r="C419" s="83">
        <v>8.458844358610866</v>
      </c>
      <c r="D419" s="83">
        <v>6.24308422828598</v>
      </c>
      <c r="F419" s="84" t="s">
        <v>102</v>
      </c>
      <c r="G419" s="84">
        <v>4</v>
      </c>
      <c r="H419" s="84">
        <v>30.771274141991327</v>
      </c>
      <c r="I419" s="84">
        <v>7.692818535497832</v>
      </c>
      <c r="J419" s="84">
        <v>1.056596783794627</v>
      </c>
    </row>
    <row r="420" spans="1:10" ht="12.75">
      <c r="A420" s="83">
        <v>7.985508210704847</v>
      </c>
      <c r="B420" s="83">
        <v>6.278982746788073</v>
      </c>
      <c r="C420" s="83">
        <v>7.132732353858095</v>
      </c>
      <c r="D420" s="83">
        <v>7.856371928080899</v>
      </c>
      <c r="F420" s="84" t="s">
        <v>103</v>
      </c>
      <c r="G420" s="84">
        <v>4</v>
      </c>
      <c r="H420" s="84">
        <v>29.253595239431917</v>
      </c>
      <c r="I420" s="84">
        <v>7.313398809857979</v>
      </c>
      <c r="J420" s="84">
        <v>0.6164026045600192</v>
      </c>
    </row>
    <row r="421" spans="1:10" ht="12.75">
      <c r="A421" s="83">
        <v>8.277727392217512</v>
      </c>
      <c r="B421" s="83">
        <v>7.243613948861293</v>
      </c>
      <c r="C421" s="83">
        <v>8.054423145940747</v>
      </c>
      <c r="D421" s="83">
        <v>8.552860190718851</v>
      </c>
      <c r="F421" s="84" t="s">
        <v>104</v>
      </c>
      <c r="G421" s="84">
        <v>4</v>
      </c>
      <c r="H421" s="84">
        <v>32.12862467773841</v>
      </c>
      <c r="I421" s="84">
        <v>8.032156169434602</v>
      </c>
      <c r="J421" s="84">
        <v>0.3179108517033638</v>
      </c>
    </row>
    <row r="422" spans="1:10" ht="12.75">
      <c r="A422" s="83">
        <v>8.612128756435332</v>
      </c>
      <c r="B422" s="83">
        <v>8.268383803197269</v>
      </c>
      <c r="C422" s="83">
        <v>8.21016955049742</v>
      </c>
      <c r="D422" s="83">
        <v>8.15591472477702</v>
      </c>
      <c r="F422" s="84" t="s">
        <v>105</v>
      </c>
      <c r="G422" s="84">
        <v>4</v>
      </c>
      <c r="H422" s="84">
        <v>33.24659683490704</v>
      </c>
      <c r="I422" s="84">
        <v>8.31164920872676</v>
      </c>
      <c r="J422" s="84">
        <v>0.04223706814407165</v>
      </c>
    </row>
    <row r="423" spans="1:10" ht="12.75">
      <c r="A423" s="83">
        <v>8.853911769366531</v>
      </c>
      <c r="B423" s="83">
        <v>8.754863700095287</v>
      </c>
      <c r="C423" s="83">
        <v>7.785591811324876</v>
      </c>
      <c r="D423" s="83">
        <v>8.776566761532553</v>
      </c>
      <c r="F423" s="84" t="s">
        <v>106</v>
      </c>
      <c r="G423" s="84">
        <v>4</v>
      </c>
      <c r="H423" s="84">
        <v>34.170934042319246</v>
      </c>
      <c r="I423" s="84">
        <v>8.542733510579811</v>
      </c>
      <c r="J423" s="84">
        <v>0.2565908893490619</v>
      </c>
    </row>
    <row r="424" spans="1:10" ht="12.75">
      <c r="A424" s="83">
        <v>7.68588313280925</v>
      </c>
      <c r="B424" s="83">
        <v>7.240411151577559</v>
      </c>
      <c r="C424" s="83">
        <v>7.040585707575602</v>
      </c>
      <c r="D424" s="83">
        <v>7.784453312695732</v>
      </c>
      <c r="F424" s="84" t="s">
        <v>107</v>
      </c>
      <c r="G424" s="84">
        <v>4</v>
      </c>
      <c r="H424" s="84">
        <v>29.751333304658143</v>
      </c>
      <c r="I424" s="84">
        <v>7.437833326164536</v>
      </c>
      <c r="J424" s="84">
        <v>0.1261517690441988</v>
      </c>
    </row>
    <row r="425" spans="1:10" ht="12.75">
      <c r="A425" s="83">
        <v>7.839746556163395</v>
      </c>
      <c r="B425" s="83">
        <v>9.137479817804765</v>
      </c>
      <c r="C425" s="83">
        <v>9.442559867384992</v>
      </c>
      <c r="D425" s="83">
        <v>8.403123131331466</v>
      </c>
      <c r="F425" s="84" t="s">
        <v>108</v>
      </c>
      <c r="G425" s="84">
        <v>4</v>
      </c>
      <c r="H425" s="84">
        <v>34.82290937268462</v>
      </c>
      <c r="I425" s="84">
        <v>8.705727343171155</v>
      </c>
      <c r="J425" s="84">
        <v>0.5236081335270929</v>
      </c>
    </row>
    <row r="426" spans="1:10" ht="12.75">
      <c r="A426" s="83">
        <v>8.120619245558403</v>
      </c>
      <c r="B426" s="83">
        <v>8.184275171385929</v>
      </c>
      <c r="C426" s="83">
        <v>8.41722676776713</v>
      </c>
      <c r="D426" s="83">
        <v>7.01394732142427</v>
      </c>
      <c r="F426" s="84" t="s">
        <v>109</v>
      </c>
      <c r="G426" s="84">
        <v>4</v>
      </c>
      <c r="H426" s="84">
        <v>31.73606850613573</v>
      </c>
      <c r="I426" s="84">
        <v>7.9340171265339325</v>
      </c>
      <c r="J426" s="84">
        <v>0.3924898144976045</v>
      </c>
    </row>
    <row r="427" spans="1:10" ht="12.75">
      <c r="A427" s="83">
        <v>7.7304460805061765</v>
      </c>
      <c r="B427" s="83">
        <v>8.512697247075383</v>
      </c>
      <c r="C427" s="83">
        <v>8.627301041154784</v>
      </c>
      <c r="D427" s="83">
        <v>9.295812321292775</v>
      </c>
      <c r="F427" s="84" t="s">
        <v>110</v>
      </c>
      <c r="G427" s="84">
        <v>4</v>
      </c>
      <c r="H427" s="84">
        <v>34.166256690029115</v>
      </c>
      <c r="I427" s="84">
        <v>8.541564172507279</v>
      </c>
      <c r="J427" s="84">
        <v>0.41166231304907575</v>
      </c>
    </row>
    <row r="428" spans="1:10" ht="12.75">
      <c r="A428" s="83">
        <v>7.527289603659029</v>
      </c>
      <c r="B428" s="83">
        <v>8.280657548240109</v>
      </c>
      <c r="C428" s="83">
        <v>8.422746102901256</v>
      </c>
      <c r="D428" s="83">
        <v>7.859463451003521</v>
      </c>
      <c r="F428" s="84" t="s">
        <v>113</v>
      </c>
      <c r="G428" s="84">
        <v>4</v>
      </c>
      <c r="H428" s="84">
        <v>32.09015670580391</v>
      </c>
      <c r="I428" s="84">
        <v>8.022539176450978</v>
      </c>
      <c r="J428" s="84">
        <v>0.16621883647155747</v>
      </c>
    </row>
    <row r="429" spans="1:10" ht="12.75">
      <c r="A429" s="83">
        <v>8.766673356612948</v>
      </c>
      <c r="B429" s="83">
        <v>8.234640450162997</v>
      </c>
      <c r="C429" s="83">
        <v>8.623309820887753</v>
      </c>
      <c r="D429" s="83">
        <v>8.275124417728943</v>
      </c>
      <c r="F429" s="84" t="s">
        <v>114</v>
      </c>
      <c r="G429" s="84">
        <v>4</v>
      </c>
      <c r="H429" s="84">
        <v>33.89974804539264</v>
      </c>
      <c r="I429" s="84">
        <v>8.47493701134816</v>
      </c>
      <c r="J429" s="84">
        <v>0.06826403188179368</v>
      </c>
    </row>
    <row r="430" spans="1:10" ht="12.75">
      <c r="A430" s="83">
        <v>8.828003228883487</v>
      </c>
      <c r="B430" s="83">
        <v>8.097842978549208</v>
      </c>
      <c r="C430" s="83">
        <v>7.646884296701875</v>
      </c>
      <c r="D430" s="83">
        <v>8.442532966154314</v>
      </c>
      <c r="F430" s="84" t="s">
        <v>115</v>
      </c>
      <c r="G430" s="84">
        <v>4</v>
      </c>
      <c r="H430" s="84">
        <v>33.015263470288886</v>
      </c>
      <c r="I430" s="84">
        <v>8.253815867572222</v>
      </c>
      <c r="J430" s="84">
        <v>0.25266624767205637</v>
      </c>
    </row>
    <row r="431" spans="1:10" ht="12.75">
      <c r="A431" s="83">
        <v>8.16841670366608</v>
      </c>
      <c r="B431" s="83">
        <v>9.073114672762065</v>
      </c>
      <c r="C431" s="83">
        <v>6.931021826012435</v>
      </c>
      <c r="D431" s="83">
        <v>7.837148676104242</v>
      </c>
      <c r="F431" s="84" t="s">
        <v>116</v>
      </c>
      <c r="G431" s="84">
        <v>4</v>
      </c>
      <c r="H431" s="84">
        <v>32.009701878544824</v>
      </c>
      <c r="I431" s="84">
        <v>8.002425469636206</v>
      </c>
      <c r="J431" s="84">
        <v>0.7830502151718495</v>
      </c>
    </row>
    <row r="432" spans="6:10" ht="12.75">
      <c r="F432" s="84"/>
      <c r="G432" s="84"/>
      <c r="H432" s="84"/>
      <c r="I432" s="84"/>
      <c r="J432" s="84"/>
    </row>
    <row r="433" spans="6:10" ht="12.75">
      <c r="F433" s="84" t="s">
        <v>65</v>
      </c>
      <c r="G433" s="84">
        <v>36</v>
      </c>
      <c r="H433" s="84">
        <v>295.70231625866023</v>
      </c>
      <c r="I433" s="84">
        <v>8.21395322940723</v>
      </c>
      <c r="J433" s="84">
        <v>1.0421628398464755</v>
      </c>
    </row>
    <row r="434" spans="6:10" ht="12.75">
      <c r="F434" s="84" t="s">
        <v>66</v>
      </c>
      <c r="G434" s="84">
        <v>36</v>
      </c>
      <c r="H434" s="84">
        <v>262.05830234063825</v>
      </c>
      <c r="I434" s="84">
        <v>7.279397287239951</v>
      </c>
      <c r="J434" s="84">
        <v>2.4114314573349214</v>
      </c>
    </row>
    <row r="435" spans="6:10" ht="12.75">
      <c r="F435" s="84" t="s">
        <v>111</v>
      </c>
      <c r="G435" s="84">
        <v>36</v>
      </c>
      <c r="H435" s="84">
        <v>286.8519259626961</v>
      </c>
      <c r="I435" s="84">
        <v>7.968109054519336</v>
      </c>
      <c r="J435" s="84">
        <v>1.0015006315270902</v>
      </c>
    </row>
    <row r="436" spans="6:10" ht="13.5" thickBot="1">
      <c r="F436" s="85" t="s">
        <v>112</v>
      </c>
      <c r="G436" s="85">
        <v>36</v>
      </c>
      <c r="H436" s="85">
        <v>288.42427133071317</v>
      </c>
      <c r="I436" s="85">
        <v>8.011785314742033</v>
      </c>
      <c r="J436" s="85">
        <v>2.6797031400654565</v>
      </c>
    </row>
    <row r="439" ht="13.5" thickBot="1">
      <c r="F439" t="s">
        <v>67</v>
      </c>
    </row>
    <row r="440" spans="6:12" ht="12.75">
      <c r="F440" s="210" t="s">
        <v>68</v>
      </c>
      <c r="G440" s="210" t="s">
        <v>69</v>
      </c>
      <c r="H440" s="210" t="s">
        <v>70</v>
      </c>
      <c r="I440" s="210" t="s">
        <v>71</v>
      </c>
      <c r="J440" s="210" t="s">
        <v>72</v>
      </c>
      <c r="K440" s="210" t="s">
        <v>73</v>
      </c>
      <c r="L440" s="210" t="s">
        <v>74</v>
      </c>
    </row>
    <row r="441" spans="6:12" ht="12.75">
      <c r="F441" s="84" t="s">
        <v>75</v>
      </c>
      <c r="G441" s="84">
        <v>93.70306561233727</v>
      </c>
      <c r="H441" s="84">
        <v>35</v>
      </c>
      <c r="I441" s="84">
        <v>2.6772304460667793</v>
      </c>
      <c r="J441" s="84">
        <v>1.801810318543783</v>
      </c>
      <c r="K441" s="84">
        <v>0.011717245030509204</v>
      </c>
      <c r="L441" s="84">
        <v>1.3958871033326927</v>
      </c>
    </row>
    <row r="442" spans="6:12" ht="12.75">
      <c r="F442" s="84" t="s">
        <v>76</v>
      </c>
      <c r="G442" s="84">
        <v>17.885967930099582</v>
      </c>
      <c r="H442" s="84">
        <v>3</v>
      </c>
      <c r="I442" s="84">
        <v>5.961989310033194</v>
      </c>
      <c r="J442" s="84">
        <v>4.012495029573404</v>
      </c>
      <c r="K442" s="84">
        <v>0.009527227875925633</v>
      </c>
      <c r="L442" s="84">
        <v>2.136689857114804</v>
      </c>
    </row>
    <row r="443" spans="6:12" ht="12.75">
      <c r="F443" s="84" t="s">
        <v>77</v>
      </c>
      <c r="G443" s="84">
        <v>156.0148667947486</v>
      </c>
      <c r="H443" s="84">
        <v>105</v>
      </c>
      <c r="I443" s="84">
        <v>1.4858558742357009</v>
      </c>
      <c r="J443" s="84"/>
      <c r="K443" s="84"/>
      <c r="L443" s="84"/>
    </row>
    <row r="444" spans="6:12" ht="12.75">
      <c r="F444" s="84"/>
      <c r="G444" s="84"/>
      <c r="H444" s="84"/>
      <c r="I444" s="84"/>
      <c r="J444" s="84"/>
      <c r="K444" s="84"/>
      <c r="L444" s="84"/>
    </row>
    <row r="445" spans="6:12" ht="13.5" thickBot="1">
      <c r="F445" s="85" t="s">
        <v>78</v>
      </c>
      <c r="G445" s="85">
        <v>267.60390033718545</v>
      </c>
      <c r="H445" s="85">
        <v>143</v>
      </c>
      <c r="I445" s="85"/>
      <c r="J445" s="85"/>
      <c r="K445" s="85"/>
      <c r="L445" s="8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N124"/>
  <sheetViews>
    <sheetView zoomScalePageLayoutView="0" workbookViewId="0" topLeftCell="A1">
      <selection activeCell="AA16" sqref="AA16"/>
    </sheetView>
  </sheetViews>
  <sheetFormatPr defaultColWidth="9.140625" defaultRowHeight="12.75"/>
  <cols>
    <col min="1" max="1" width="21.7109375" style="186" customWidth="1"/>
    <col min="2" max="2" width="4.7109375" style="192" customWidth="1"/>
    <col min="3" max="3" width="1.7109375" style="0" customWidth="1"/>
    <col min="4" max="4" width="4.7109375" style="196" customWidth="1"/>
    <col min="5" max="5" width="4.7109375" style="0" customWidth="1"/>
    <col min="6" max="6" width="1.7109375" style="0" customWidth="1"/>
    <col min="7" max="7" width="4.7109375" style="196" customWidth="1"/>
    <col min="8" max="8" width="4.7109375" style="0" customWidth="1"/>
    <col min="9" max="9" width="1.7109375" style="0" customWidth="1"/>
    <col min="10" max="10" width="4.7109375" style="196" customWidth="1"/>
    <col min="11" max="11" width="4.7109375" style="0" customWidth="1"/>
    <col min="12" max="12" width="1.7109375" style="0" customWidth="1"/>
    <col min="13" max="13" width="4.7109375" style="196" customWidth="1"/>
    <col min="14" max="14" width="4.7109375" style="0" customWidth="1"/>
    <col min="15" max="15" width="1.7109375" style="0" customWidth="1"/>
    <col min="16" max="16" width="4.7109375" style="196" customWidth="1"/>
    <col min="17" max="17" width="4.7109375" style="0" customWidth="1"/>
    <col min="18" max="18" width="1.7109375" style="0" customWidth="1"/>
    <col min="19" max="19" width="4.7109375" style="196" customWidth="1"/>
    <col min="20" max="20" width="4.7109375" style="0" customWidth="1"/>
    <col min="21" max="21" width="1.7109375" style="0" customWidth="1"/>
    <col min="22" max="38" width="2.00390625" style="201" customWidth="1"/>
    <col min="39" max="39" width="1.7109375" style="0" customWidth="1"/>
    <col min="40" max="40" width="4.7109375" style="0" customWidth="1"/>
  </cols>
  <sheetData>
    <row r="1" spans="1:40" ht="12" customHeight="1">
      <c r="A1" s="181" t="s">
        <v>174</v>
      </c>
      <c r="B1" s="187"/>
      <c r="C1" s="176"/>
      <c r="D1" s="193"/>
      <c r="E1" s="176"/>
      <c r="F1" s="176"/>
      <c r="G1" s="193"/>
      <c r="H1" s="176"/>
      <c r="I1" s="176"/>
      <c r="J1" s="193"/>
      <c r="K1" s="176"/>
      <c r="L1" s="176"/>
      <c r="M1" s="193"/>
      <c r="N1" s="176"/>
      <c r="O1" s="176"/>
      <c r="P1" s="193"/>
      <c r="Q1" s="176"/>
      <c r="R1" s="176"/>
      <c r="S1" s="193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</row>
    <row r="2" spans="1:40" ht="12" customHeight="1" thickBot="1">
      <c r="A2" s="181" t="s">
        <v>171</v>
      </c>
      <c r="B2" s="187"/>
      <c r="C2" s="176"/>
      <c r="D2" s="193"/>
      <c r="E2" s="176"/>
      <c r="F2" s="176"/>
      <c r="G2" s="193"/>
      <c r="H2" s="176"/>
      <c r="I2" s="176"/>
      <c r="J2" s="193"/>
      <c r="K2" s="176"/>
      <c r="L2" s="176"/>
      <c r="M2" s="193"/>
      <c r="N2" s="176"/>
      <c r="O2" s="176"/>
      <c r="P2" s="193"/>
      <c r="Q2" s="176"/>
      <c r="R2" s="176"/>
      <c r="S2" s="193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</row>
    <row r="3" spans="1:40" ht="12" customHeight="1" thickTop="1">
      <c r="A3" s="182"/>
      <c r="B3" s="188"/>
      <c r="C3" s="177"/>
      <c r="D3" s="310" t="s">
        <v>175</v>
      </c>
      <c r="E3" s="310"/>
      <c r="F3" s="177"/>
      <c r="G3" s="310" t="s">
        <v>185</v>
      </c>
      <c r="H3" s="310"/>
      <c r="I3" s="177"/>
      <c r="J3" s="310" t="s">
        <v>186</v>
      </c>
      <c r="K3" s="310"/>
      <c r="L3" s="177"/>
      <c r="M3" s="310" t="s">
        <v>187</v>
      </c>
      <c r="N3" s="310"/>
      <c r="O3" s="177"/>
      <c r="P3" s="310" t="s">
        <v>188</v>
      </c>
      <c r="Q3" s="310"/>
      <c r="R3" s="177"/>
      <c r="S3" s="310" t="s">
        <v>176</v>
      </c>
      <c r="T3" s="310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 t="s">
        <v>178</v>
      </c>
    </row>
    <row r="4" spans="1:40" ht="12" customHeight="1">
      <c r="A4" s="183"/>
      <c r="B4" s="189"/>
      <c r="C4" s="178"/>
      <c r="D4" s="308">
        <v>41744</v>
      </c>
      <c r="E4" s="309"/>
      <c r="F4" s="178"/>
      <c r="G4" s="308">
        <v>41773</v>
      </c>
      <c r="H4" s="309"/>
      <c r="I4" s="178"/>
      <c r="J4" s="308">
        <v>41802</v>
      </c>
      <c r="K4" s="309"/>
      <c r="L4" s="178"/>
      <c r="M4" s="308">
        <v>41831</v>
      </c>
      <c r="N4" s="309"/>
      <c r="O4" s="178"/>
      <c r="P4" s="308">
        <v>41862</v>
      </c>
      <c r="Q4" s="309"/>
      <c r="R4" s="178"/>
      <c r="S4" s="309" t="s">
        <v>172</v>
      </c>
      <c r="T4" s="309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202" t="s">
        <v>183</v>
      </c>
    </row>
    <row r="5" spans="1:40" ht="12" customHeight="1">
      <c r="A5" s="184"/>
      <c r="B5" s="190" t="s">
        <v>35</v>
      </c>
      <c r="C5" s="180"/>
      <c r="D5" s="311" t="s">
        <v>177</v>
      </c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</row>
    <row r="6" spans="1:40" ht="12" customHeight="1">
      <c r="A6" s="199" t="s">
        <v>184</v>
      </c>
      <c r="B6" s="189"/>
      <c r="C6" s="178"/>
      <c r="D6" s="195"/>
      <c r="E6" s="178"/>
      <c r="F6" s="178"/>
      <c r="G6" s="195"/>
      <c r="H6" s="178"/>
      <c r="I6" s="178"/>
      <c r="J6" s="195"/>
      <c r="K6" s="178"/>
      <c r="L6" s="178"/>
      <c r="M6" s="195"/>
      <c r="N6" s="178"/>
      <c r="O6" s="178"/>
      <c r="P6" s="195"/>
      <c r="Q6" s="178"/>
      <c r="R6" s="178"/>
      <c r="S6" s="195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</row>
    <row r="7" spans="1:40" ht="12" customHeight="1">
      <c r="A7" s="183" t="s">
        <v>130</v>
      </c>
      <c r="B7" s="189">
        <v>9</v>
      </c>
      <c r="C7" s="178"/>
      <c r="D7" s="195">
        <v>1.493357736304731</v>
      </c>
      <c r="E7" s="197">
        <v>15</v>
      </c>
      <c r="F7" s="178"/>
      <c r="G7" s="195">
        <v>1.3371448787367775</v>
      </c>
      <c r="H7" s="197">
        <v>6</v>
      </c>
      <c r="I7" s="178"/>
      <c r="J7" s="195">
        <v>1.82349679763478</v>
      </c>
      <c r="K7" s="197">
        <v>3</v>
      </c>
      <c r="L7" s="178"/>
      <c r="M7" s="195">
        <v>2.3379386858137496</v>
      </c>
      <c r="N7" s="197">
        <v>1</v>
      </c>
      <c r="O7" s="178"/>
      <c r="P7" s="195">
        <v>2.183769612547345</v>
      </c>
      <c r="Q7" s="197">
        <v>1</v>
      </c>
      <c r="R7" s="178"/>
      <c r="S7" s="195">
        <v>9.175707711037383</v>
      </c>
      <c r="T7" s="197">
        <v>1</v>
      </c>
      <c r="U7" s="178"/>
      <c r="V7" s="178" t="str">
        <f aca="true" t="shared" si="0" ref="V7:V18">CHAR(65)</f>
        <v>A</v>
      </c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98">
        <v>123.36985588452147</v>
      </c>
    </row>
    <row r="8" spans="1:40" ht="12" customHeight="1">
      <c r="A8" s="183" t="s">
        <v>125</v>
      </c>
      <c r="B8" s="189">
        <v>8</v>
      </c>
      <c r="C8" s="178"/>
      <c r="D8" s="195">
        <v>1.7165031451778516</v>
      </c>
      <c r="E8" s="197">
        <v>1</v>
      </c>
      <c r="F8" s="178"/>
      <c r="G8" s="195">
        <v>1.4970208968466097</v>
      </c>
      <c r="H8" s="197">
        <v>1</v>
      </c>
      <c r="I8" s="178"/>
      <c r="J8" s="195">
        <v>1.7188699321967187</v>
      </c>
      <c r="K8" s="197">
        <v>13</v>
      </c>
      <c r="L8" s="178"/>
      <c r="M8" s="195">
        <v>2.1182665945292367</v>
      </c>
      <c r="N8" s="197">
        <v>8</v>
      </c>
      <c r="O8" s="178"/>
      <c r="P8" s="195">
        <v>1.9616913468645643</v>
      </c>
      <c r="Q8" s="197">
        <v>9</v>
      </c>
      <c r="R8" s="178"/>
      <c r="S8" s="195">
        <v>9.01235191561498</v>
      </c>
      <c r="T8" s="197">
        <v>2</v>
      </c>
      <c r="U8" s="178"/>
      <c r="V8" s="178" t="str">
        <f t="shared" si="0"/>
        <v>A</v>
      </c>
      <c r="W8" s="178" t="str">
        <f aca="true" t="shared" si="1" ref="W8:W22">CHAR(66)</f>
        <v>B</v>
      </c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98">
        <v>121.17349331785852</v>
      </c>
    </row>
    <row r="9" spans="1:40" ht="12" customHeight="1">
      <c r="A9" s="183" t="s">
        <v>134</v>
      </c>
      <c r="B9" s="189">
        <v>9</v>
      </c>
      <c r="C9" s="178"/>
      <c r="D9" s="195">
        <v>1.6135129564671806</v>
      </c>
      <c r="E9" s="197">
        <v>3</v>
      </c>
      <c r="F9" s="178"/>
      <c r="G9" s="195">
        <v>1.3662132456658378</v>
      </c>
      <c r="H9" s="197">
        <v>5</v>
      </c>
      <c r="I9" s="178"/>
      <c r="J9" s="195">
        <v>1.7637100173844593</v>
      </c>
      <c r="K9" s="197">
        <v>7</v>
      </c>
      <c r="L9" s="178"/>
      <c r="M9" s="195">
        <v>2.1182665945292367</v>
      </c>
      <c r="N9" s="197">
        <v>8</v>
      </c>
      <c r="O9" s="178"/>
      <c r="P9" s="195">
        <v>2.0727304797059545</v>
      </c>
      <c r="Q9" s="197">
        <v>3</v>
      </c>
      <c r="R9" s="178"/>
      <c r="S9" s="195">
        <v>8.934433293752669</v>
      </c>
      <c r="T9" s="197">
        <v>3</v>
      </c>
      <c r="U9" s="178"/>
      <c r="V9" s="178" t="str">
        <f t="shared" si="0"/>
        <v>A</v>
      </c>
      <c r="W9" s="178" t="str">
        <f t="shared" si="1"/>
        <v>B</v>
      </c>
      <c r="X9" s="178" t="str">
        <f aca="true" t="shared" si="2" ref="X9:X24">CHAR(67)</f>
        <v>C</v>
      </c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98">
        <v>120.12585650851346</v>
      </c>
    </row>
    <row r="10" spans="1:40" ht="12" customHeight="1">
      <c r="A10" s="183" t="s">
        <v>131</v>
      </c>
      <c r="B10" s="189">
        <v>9</v>
      </c>
      <c r="C10" s="178"/>
      <c r="D10" s="195">
        <v>1.4590276734011738</v>
      </c>
      <c r="E10" s="197">
        <v>35</v>
      </c>
      <c r="F10" s="178"/>
      <c r="G10" s="195">
        <v>1.2354055944850661</v>
      </c>
      <c r="H10" s="197">
        <v>20</v>
      </c>
      <c r="I10" s="178"/>
      <c r="J10" s="195">
        <v>1.8982302729476808</v>
      </c>
      <c r="K10" s="197">
        <v>2</v>
      </c>
      <c r="L10" s="178"/>
      <c r="M10" s="195">
        <v>2.2751752311610316</v>
      </c>
      <c r="N10" s="197">
        <v>2</v>
      </c>
      <c r="O10" s="178"/>
      <c r="P10" s="195">
        <v>1.961691346864564</v>
      </c>
      <c r="Q10" s="197">
        <v>10</v>
      </c>
      <c r="R10" s="178"/>
      <c r="S10" s="195">
        <v>8.829530118859518</v>
      </c>
      <c r="T10" s="197">
        <v>4</v>
      </c>
      <c r="U10" s="178"/>
      <c r="V10" s="178" t="str">
        <f t="shared" si="0"/>
        <v>A</v>
      </c>
      <c r="W10" s="178" t="str">
        <f t="shared" si="1"/>
        <v>B</v>
      </c>
      <c r="X10" s="178" t="str">
        <f t="shared" si="2"/>
        <v>C</v>
      </c>
      <c r="Y10" s="178" t="str">
        <f aca="true" t="shared" si="3" ref="Y10:Y29">CHAR(68)</f>
        <v>D</v>
      </c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98">
        <v>118.71540513234015</v>
      </c>
    </row>
    <row r="11" spans="1:40" ht="12" customHeight="1">
      <c r="A11" s="183" t="s">
        <v>135</v>
      </c>
      <c r="B11" s="189">
        <v>6</v>
      </c>
      <c r="C11" s="178"/>
      <c r="D11" s="195">
        <v>1.527687799208288</v>
      </c>
      <c r="E11" s="197">
        <v>10</v>
      </c>
      <c r="F11" s="178"/>
      <c r="G11" s="195">
        <v>1.4388841629884888</v>
      </c>
      <c r="H11" s="197">
        <v>2</v>
      </c>
      <c r="I11" s="178"/>
      <c r="J11" s="195">
        <v>1.718869932196719</v>
      </c>
      <c r="K11" s="197">
        <v>11</v>
      </c>
      <c r="L11" s="178"/>
      <c r="M11" s="195">
        <v>2.0555031398765187</v>
      </c>
      <c r="N11" s="197">
        <v>13</v>
      </c>
      <c r="O11" s="178"/>
      <c r="P11" s="195">
        <v>1.9801978690047957</v>
      </c>
      <c r="Q11" s="197">
        <v>8</v>
      </c>
      <c r="R11" s="178"/>
      <c r="S11" s="195">
        <v>8.72114290327481</v>
      </c>
      <c r="T11" s="197">
        <v>6</v>
      </c>
      <c r="U11" s="178"/>
      <c r="V11" s="178" t="str">
        <f t="shared" si="0"/>
        <v>A</v>
      </c>
      <c r="W11" s="178" t="str">
        <f t="shared" si="1"/>
        <v>B</v>
      </c>
      <c r="X11" s="178" t="str">
        <f t="shared" si="2"/>
        <v>C</v>
      </c>
      <c r="Y11" s="178" t="str">
        <f t="shared" si="3"/>
        <v>D</v>
      </c>
      <c r="Z11" s="178" t="str">
        <f aca="true" t="shared" si="4" ref="Z11:Z30">CHAR(69)</f>
        <v>E</v>
      </c>
      <c r="AA11" s="178" t="str">
        <f aca="true" t="shared" si="5" ref="AA11:AA30">CHAR(70)</f>
        <v>F</v>
      </c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98">
        <v>117.25810989283234</v>
      </c>
    </row>
    <row r="12" spans="1:40" ht="12" customHeight="1">
      <c r="A12" s="183" t="s">
        <v>145</v>
      </c>
      <c r="B12" s="189" t="s">
        <v>167</v>
      </c>
      <c r="C12" s="178"/>
      <c r="D12" s="195">
        <v>1.4761927048529524</v>
      </c>
      <c r="E12" s="197">
        <v>24</v>
      </c>
      <c r="F12" s="178"/>
      <c r="G12" s="195">
        <v>1.2063372275560056</v>
      </c>
      <c r="H12" s="197">
        <v>27</v>
      </c>
      <c r="I12" s="178"/>
      <c r="J12" s="195">
        <v>1.7936034075096197</v>
      </c>
      <c r="K12" s="197">
        <v>5</v>
      </c>
      <c r="L12" s="178"/>
      <c r="M12" s="195">
        <v>2.2281026401714934</v>
      </c>
      <c r="N12" s="197">
        <v>3</v>
      </c>
      <c r="O12" s="178"/>
      <c r="P12" s="195">
        <v>1.9246783025841008</v>
      </c>
      <c r="Q12" s="197">
        <v>15</v>
      </c>
      <c r="R12" s="178"/>
      <c r="S12" s="195">
        <v>8.628914282674172</v>
      </c>
      <c r="T12" s="197">
        <v>7</v>
      </c>
      <c r="U12" s="178"/>
      <c r="V12" s="178" t="str">
        <f t="shared" si="0"/>
        <v>A</v>
      </c>
      <c r="W12" s="178" t="str">
        <f t="shared" si="1"/>
        <v>B</v>
      </c>
      <c r="X12" s="178" t="str">
        <f t="shared" si="2"/>
        <v>C</v>
      </c>
      <c r="Y12" s="178" t="str">
        <f t="shared" si="3"/>
        <v>D</v>
      </c>
      <c r="Z12" s="178" t="str">
        <f t="shared" si="4"/>
        <v>E</v>
      </c>
      <c r="AA12" s="178" t="str">
        <f t="shared" si="5"/>
        <v>F</v>
      </c>
      <c r="AB12" s="178" t="str">
        <f aca="true" t="shared" si="6" ref="AB12:AB32">CHAR(71)</f>
        <v>G</v>
      </c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98">
        <v>116.01807130504666</v>
      </c>
    </row>
    <row r="13" spans="1:40" ht="12" customHeight="1">
      <c r="A13" s="183" t="s">
        <v>123</v>
      </c>
      <c r="B13" s="189">
        <v>6</v>
      </c>
      <c r="C13" s="178"/>
      <c r="D13" s="195">
        <v>1.493357736304731</v>
      </c>
      <c r="E13" s="197">
        <v>15</v>
      </c>
      <c r="F13" s="178"/>
      <c r="G13" s="195">
        <v>1.2790081448786568</v>
      </c>
      <c r="H13" s="197">
        <v>15</v>
      </c>
      <c r="I13" s="178"/>
      <c r="J13" s="195">
        <v>1.7188699321967187</v>
      </c>
      <c r="K13" s="197">
        <v>13</v>
      </c>
      <c r="L13" s="178"/>
      <c r="M13" s="195">
        <v>2.1496483218555955</v>
      </c>
      <c r="N13" s="197">
        <v>5</v>
      </c>
      <c r="O13" s="178"/>
      <c r="P13" s="195">
        <v>1.961691346864564</v>
      </c>
      <c r="Q13" s="197">
        <v>10</v>
      </c>
      <c r="R13" s="178"/>
      <c r="S13" s="195">
        <v>8.602575482100267</v>
      </c>
      <c r="T13" s="197">
        <v>8</v>
      </c>
      <c r="U13" s="178"/>
      <c r="V13" s="178" t="str">
        <f t="shared" si="0"/>
        <v>A</v>
      </c>
      <c r="W13" s="178" t="str">
        <f t="shared" si="1"/>
        <v>B</v>
      </c>
      <c r="X13" s="178" t="str">
        <f t="shared" si="2"/>
        <v>C</v>
      </c>
      <c r="Y13" s="178" t="str">
        <f t="shared" si="3"/>
        <v>D</v>
      </c>
      <c r="Z13" s="178" t="str">
        <f t="shared" si="4"/>
        <v>E</v>
      </c>
      <c r="AA13" s="178" t="str">
        <f t="shared" si="5"/>
        <v>F</v>
      </c>
      <c r="AB13" s="178" t="str">
        <f t="shared" si="6"/>
        <v>G</v>
      </c>
      <c r="AC13" s="178" t="str">
        <f aca="true" t="shared" si="7" ref="AC13:AC33">CHAR(72)</f>
        <v>H</v>
      </c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98">
        <v>115.6639390535294</v>
      </c>
    </row>
    <row r="14" spans="1:40" ht="12" customHeight="1">
      <c r="A14" s="183" t="s">
        <v>147</v>
      </c>
      <c r="B14" s="189">
        <v>6</v>
      </c>
      <c r="C14" s="178"/>
      <c r="D14" s="195">
        <v>1.6135129564671806</v>
      </c>
      <c r="E14" s="197">
        <v>3</v>
      </c>
      <c r="F14" s="178"/>
      <c r="G14" s="195">
        <v>1.3371448787367775</v>
      </c>
      <c r="H14" s="197">
        <v>6</v>
      </c>
      <c r="I14" s="178"/>
      <c r="J14" s="195">
        <v>1.718869932196719</v>
      </c>
      <c r="K14" s="197">
        <v>11</v>
      </c>
      <c r="L14" s="178"/>
      <c r="M14" s="195">
        <v>1.9142853669079027</v>
      </c>
      <c r="N14" s="197">
        <v>29</v>
      </c>
      <c r="O14" s="178"/>
      <c r="P14" s="195">
        <v>2.017210913285259</v>
      </c>
      <c r="Q14" s="197">
        <v>5</v>
      </c>
      <c r="R14" s="178"/>
      <c r="S14" s="195">
        <v>8.601024047593839</v>
      </c>
      <c r="T14" s="197">
        <v>9</v>
      </c>
      <c r="U14" s="178"/>
      <c r="V14" s="178" t="str">
        <f t="shared" si="0"/>
        <v>A</v>
      </c>
      <c r="W14" s="178" t="str">
        <f t="shared" si="1"/>
        <v>B</v>
      </c>
      <c r="X14" s="178" t="str">
        <f t="shared" si="2"/>
        <v>C</v>
      </c>
      <c r="Y14" s="178" t="str">
        <f t="shared" si="3"/>
        <v>D</v>
      </c>
      <c r="Z14" s="178" t="str">
        <f t="shared" si="4"/>
        <v>E</v>
      </c>
      <c r="AA14" s="178" t="str">
        <f t="shared" si="5"/>
        <v>F</v>
      </c>
      <c r="AB14" s="178" t="str">
        <f t="shared" si="6"/>
        <v>G</v>
      </c>
      <c r="AC14" s="178" t="str">
        <f t="shared" si="7"/>
        <v>H</v>
      </c>
      <c r="AD14" s="178" t="str">
        <f aca="true" t="shared" si="8" ref="AD14:AD34">CHAR(73)</f>
        <v>I</v>
      </c>
      <c r="AE14" s="178"/>
      <c r="AF14" s="178"/>
      <c r="AG14" s="178"/>
      <c r="AH14" s="178"/>
      <c r="AI14" s="178"/>
      <c r="AJ14" s="178"/>
      <c r="AK14" s="178"/>
      <c r="AL14" s="178"/>
      <c r="AM14" s="178"/>
      <c r="AN14" s="198">
        <v>115.64307959968674</v>
      </c>
    </row>
    <row r="15" spans="1:40" ht="12" customHeight="1">
      <c r="A15" s="183" t="s">
        <v>136</v>
      </c>
      <c r="B15" s="189">
        <v>8</v>
      </c>
      <c r="C15" s="178"/>
      <c r="D15" s="195">
        <v>1.5448528306600664</v>
      </c>
      <c r="E15" s="197">
        <v>9</v>
      </c>
      <c r="F15" s="178"/>
      <c r="G15" s="195">
        <v>1.1918030440914755</v>
      </c>
      <c r="H15" s="197">
        <v>30</v>
      </c>
      <c r="I15" s="178"/>
      <c r="J15" s="195">
        <v>1.9131769680102608</v>
      </c>
      <c r="K15" s="197">
        <v>1</v>
      </c>
      <c r="L15" s="178"/>
      <c r="M15" s="195">
        <v>2.133957458192416</v>
      </c>
      <c r="N15" s="197">
        <v>6</v>
      </c>
      <c r="O15" s="178"/>
      <c r="P15" s="195">
        <v>1.8136391697427103</v>
      </c>
      <c r="Q15" s="197">
        <v>29</v>
      </c>
      <c r="R15" s="178"/>
      <c r="S15" s="195">
        <v>8.59742947069693</v>
      </c>
      <c r="T15" s="197">
        <v>10</v>
      </c>
      <c r="U15" s="178"/>
      <c r="V15" s="178" t="str">
        <f t="shared" si="0"/>
        <v>A</v>
      </c>
      <c r="W15" s="178" t="str">
        <f t="shared" si="1"/>
        <v>B</v>
      </c>
      <c r="X15" s="178" t="str">
        <f t="shared" si="2"/>
        <v>C</v>
      </c>
      <c r="Y15" s="178" t="str">
        <f t="shared" si="3"/>
        <v>D</v>
      </c>
      <c r="Z15" s="178" t="str">
        <f t="shared" si="4"/>
        <v>E</v>
      </c>
      <c r="AA15" s="178" t="str">
        <f t="shared" si="5"/>
        <v>F</v>
      </c>
      <c r="AB15" s="178" t="str">
        <f t="shared" si="6"/>
        <v>G</v>
      </c>
      <c r="AC15" s="178" t="str">
        <f t="shared" si="7"/>
        <v>H</v>
      </c>
      <c r="AD15" s="178" t="str">
        <f t="shared" si="8"/>
        <v>I</v>
      </c>
      <c r="AE15" s="178"/>
      <c r="AF15" s="178"/>
      <c r="AG15" s="178"/>
      <c r="AH15" s="178"/>
      <c r="AI15" s="178"/>
      <c r="AJ15" s="178"/>
      <c r="AK15" s="178"/>
      <c r="AL15" s="178"/>
      <c r="AM15" s="178"/>
      <c r="AN15" s="198">
        <v>115.59474954736784</v>
      </c>
    </row>
    <row r="16" spans="1:40" ht="12" customHeight="1">
      <c r="A16" s="183" t="s">
        <v>140</v>
      </c>
      <c r="B16" s="189" t="s">
        <v>167</v>
      </c>
      <c r="C16" s="178"/>
      <c r="D16" s="195">
        <v>1.4761927048529524</v>
      </c>
      <c r="E16" s="197">
        <v>24</v>
      </c>
      <c r="F16" s="178"/>
      <c r="G16" s="195">
        <v>1.293542328343187</v>
      </c>
      <c r="H16" s="197">
        <v>11</v>
      </c>
      <c r="I16" s="178"/>
      <c r="J16" s="195">
        <v>1.7637100173844593</v>
      </c>
      <c r="K16" s="197">
        <v>7</v>
      </c>
      <c r="L16" s="178"/>
      <c r="M16" s="195">
        <v>2.1810300491819548</v>
      </c>
      <c r="N16" s="197">
        <v>4</v>
      </c>
      <c r="O16" s="178"/>
      <c r="P16" s="195">
        <v>1.8506522140231736</v>
      </c>
      <c r="Q16" s="197">
        <v>25</v>
      </c>
      <c r="R16" s="178"/>
      <c r="S16" s="195">
        <v>8.565127313785727</v>
      </c>
      <c r="T16" s="197">
        <v>11</v>
      </c>
      <c r="U16" s="178"/>
      <c r="V16" s="178" t="str">
        <f t="shared" si="0"/>
        <v>A</v>
      </c>
      <c r="W16" s="178" t="str">
        <f t="shared" si="1"/>
        <v>B</v>
      </c>
      <c r="X16" s="178" t="str">
        <f t="shared" si="2"/>
        <v>C</v>
      </c>
      <c r="Y16" s="178" t="str">
        <f t="shared" si="3"/>
        <v>D</v>
      </c>
      <c r="Z16" s="178" t="str">
        <f t="shared" si="4"/>
        <v>E</v>
      </c>
      <c r="AA16" s="178" t="str">
        <f t="shared" si="5"/>
        <v>F</v>
      </c>
      <c r="AB16" s="178" t="str">
        <f t="shared" si="6"/>
        <v>G</v>
      </c>
      <c r="AC16" s="178" t="str">
        <f t="shared" si="7"/>
        <v>H</v>
      </c>
      <c r="AD16" s="178" t="str">
        <f t="shared" si="8"/>
        <v>I</v>
      </c>
      <c r="AE16" s="178" t="str">
        <f aca="true" t="shared" si="9" ref="AE16:AE35">CHAR(74)</f>
        <v>J</v>
      </c>
      <c r="AF16" s="178"/>
      <c r="AG16" s="178"/>
      <c r="AH16" s="178"/>
      <c r="AI16" s="178"/>
      <c r="AJ16" s="178"/>
      <c r="AK16" s="178"/>
      <c r="AL16" s="178"/>
      <c r="AM16" s="178"/>
      <c r="AN16" s="198">
        <v>115.16043836741375</v>
      </c>
    </row>
    <row r="17" spans="1:40" ht="12" customHeight="1">
      <c r="A17" s="183" t="s">
        <v>150</v>
      </c>
      <c r="B17" s="189">
        <v>8</v>
      </c>
      <c r="C17" s="178"/>
      <c r="D17" s="195">
        <v>1.5963479250154022</v>
      </c>
      <c r="E17" s="197">
        <v>5</v>
      </c>
      <c r="F17" s="178"/>
      <c r="G17" s="195">
        <v>1.3371448787367775</v>
      </c>
      <c r="H17" s="197">
        <v>6</v>
      </c>
      <c r="I17" s="178"/>
      <c r="J17" s="195">
        <v>1.6291897618212376</v>
      </c>
      <c r="K17" s="197">
        <v>23</v>
      </c>
      <c r="L17" s="178"/>
      <c r="M17" s="195">
        <v>2.102575730866057</v>
      </c>
      <c r="N17" s="197">
        <v>10</v>
      </c>
      <c r="O17" s="178"/>
      <c r="P17" s="195">
        <v>1.8321456918829417</v>
      </c>
      <c r="Q17" s="197">
        <v>28</v>
      </c>
      <c r="R17" s="178"/>
      <c r="S17" s="195">
        <v>8.497403988322416</v>
      </c>
      <c r="T17" s="197">
        <v>12</v>
      </c>
      <c r="U17" s="178"/>
      <c r="V17" s="178" t="str">
        <f t="shared" si="0"/>
        <v>A</v>
      </c>
      <c r="W17" s="178" t="str">
        <f t="shared" si="1"/>
        <v>B</v>
      </c>
      <c r="X17" s="178" t="str">
        <f t="shared" si="2"/>
        <v>C</v>
      </c>
      <c r="Y17" s="178" t="str">
        <f t="shared" si="3"/>
        <v>D</v>
      </c>
      <c r="Z17" s="178" t="str">
        <f t="shared" si="4"/>
        <v>E</v>
      </c>
      <c r="AA17" s="178" t="str">
        <f t="shared" si="5"/>
        <v>F</v>
      </c>
      <c r="AB17" s="178" t="str">
        <f t="shared" si="6"/>
        <v>G</v>
      </c>
      <c r="AC17" s="178" t="str">
        <f t="shared" si="7"/>
        <v>H</v>
      </c>
      <c r="AD17" s="178" t="str">
        <f t="shared" si="8"/>
        <v>I</v>
      </c>
      <c r="AE17" s="178" t="str">
        <f t="shared" si="9"/>
        <v>J</v>
      </c>
      <c r="AF17" s="178" t="str">
        <f aca="true" t="shared" si="10" ref="AF17:AF36">CHAR(75)</f>
        <v>K</v>
      </c>
      <c r="AG17" s="178"/>
      <c r="AH17" s="178"/>
      <c r="AI17" s="178"/>
      <c r="AJ17" s="178"/>
      <c r="AK17" s="178"/>
      <c r="AL17" s="178"/>
      <c r="AM17" s="178"/>
      <c r="AN17" s="198">
        <v>114.24988005784826</v>
      </c>
    </row>
    <row r="18" spans="1:40" ht="12" customHeight="1">
      <c r="A18" s="183" t="s">
        <v>189</v>
      </c>
      <c r="B18" s="189">
        <v>9</v>
      </c>
      <c r="C18" s="178"/>
      <c r="D18" s="195">
        <v>1.459027673401174</v>
      </c>
      <c r="E18" s="197">
        <v>31</v>
      </c>
      <c r="F18" s="178"/>
      <c r="G18" s="195">
        <v>1.3371448787367775</v>
      </c>
      <c r="H18" s="197">
        <v>6</v>
      </c>
      <c r="I18" s="178"/>
      <c r="J18" s="195">
        <v>1.5843496766334972</v>
      </c>
      <c r="K18" s="197">
        <v>28</v>
      </c>
      <c r="L18" s="178"/>
      <c r="M18" s="195">
        <v>2.133957458192416</v>
      </c>
      <c r="N18" s="197">
        <v>6</v>
      </c>
      <c r="O18" s="178"/>
      <c r="P18" s="195">
        <v>1.906171780443869</v>
      </c>
      <c r="Q18" s="197">
        <v>20</v>
      </c>
      <c r="R18" s="178"/>
      <c r="S18" s="195">
        <v>8.420651467407733</v>
      </c>
      <c r="T18" s="197">
        <v>14</v>
      </c>
      <c r="U18" s="178"/>
      <c r="V18" s="178" t="str">
        <f t="shared" si="0"/>
        <v>A</v>
      </c>
      <c r="W18" s="178" t="str">
        <f t="shared" si="1"/>
        <v>B</v>
      </c>
      <c r="X18" s="178" t="str">
        <f t="shared" si="2"/>
        <v>C</v>
      </c>
      <c r="Y18" s="178" t="str">
        <f t="shared" si="3"/>
        <v>D</v>
      </c>
      <c r="Z18" s="178" t="str">
        <f t="shared" si="4"/>
        <v>E</v>
      </c>
      <c r="AA18" s="178" t="str">
        <f t="shared" si="5"/>
        <v>F</v>
      </c>
      <c r="AB18" s="178" t="str">
        <f t="shared" si="6"/>
        <v>G</v>
      </c>
      <c r="AC18" s="178" t="str">
        <f t="shared" si="7"/>
        <v>H</v>
      </c>
      <c r="AD18" s="178" t="str">
        <f t="shared" si="8"/>
        <v>I</v>
      </c>
      <c r="AE18" s="178" t="str">
        <f t="shared" si="9"/>
        <v>J</v>
      </c>
      <c r="AF18" s="178" t="str">
        <f t="shared" si="10"/>
        <v>K</v>
      </c>
      <c r="AG18" s="178" t="str">
        <f aca="true" t="shared" si="11" ref="AG18:AG37">CHAR(76)</f>
        <v>L</v>
      </c>
      <c r="AH18" s="178"/>
      <c r="AI18" s="178"/>
      <c r="AJ18" s="178"/>
      <c r="AK18" s="178"/>
      <c r="AL18" s="178"/>
      <c r="AM18" s="178"/>
      <c r="AN18" s="198">
        <v>113.21792178910044</v>
      </c>
    </row>
    <row r="19" spans="1:40" ht="12" customHeight="1">
      <c r="A19" s="183" t="s">
        <v>137</v>
      </c>
      <c r="B19" s="189">
        <v>5</v>
      </c>
      <c r="C19" s="178"/>
      <c r="D19" s="195">
        <v>1.493357736304731</v>
      </c>
      <c r="E19" s="197">
        <v>15</v>
      </c>
      <c r="F19" s="178"/>
      <c r="G19" s="195">
        <v>1.2499397779495962</v>
      </c>
      <c r="H19" s="197">
        <v>18</v>
      </c>
      <c r="I19" s="178"/>
      <c r="J19" s="195">
        <v>1.5843496766334972</v>
      </c>
      <c r="K19" s="197">
        <v>28</v>
      </c>
      <c r="L19" s="178"/>
      <c r="M19" s="195">
        <v>1.9142853669079025</v>
      </c>
      <c r="N19" s="197">
        <v>31</v>
      </c>
      <c r="O19" s="178"/>
      <c r="P19" s="195">
        <v>2.1097435239864177</v>
      </c>
      <c r="Q19" s="197">
        <v>2</v>
      </c>
      <c r="R19" s="178"/>
      <c r="S19" s="195">
        <v>8.351676081782145</v>
      </c>
      <c r="T19" s="197">
        <v>16</v>
      </c>
      <c r="U19" s="178"/>
      <c r="V19" s="178"/>
      <c r="W19" s="178" t="str">
        <f t="shared" si="1"/>
        <v>B</v>
      </c>
      <c r="X19" s="178" t="str">
        <f t="shared" si="2"/>
        <v>C</v>
      </c>
      <c r="Y19" s="178" t="str">
        <f t="shared" si="3"/>
        <v>D</v>
      </c>
      <c r="Z19" s="178" t="str">
        <f t="shared" si="4"/>
        <v>E</v>
      </c>
      <c r="AA19" s="178" t="str">
        <f t="shared" si="5"/>
        <v>F</v>
      </c>
      <c r="AB19" s="178" t="str">
        <f t="shared" si="6"/>
        <v>G</v>
      </c>
      <c r="AC19" s="178" t="str">
        <f t="shared" si="7"/>
        <v>H</v>
      </c>
      <c r="AD19" s="178" t="str">
        <f t="shared" si="8"/>
        <v>I</v>
      </c>
      <c r="AE19" s="178" t="str">
        <f t="shared" si="9"/>
        <v>J</v>
      </c>
      <c r="AF19" s="178" t="str">
        <f t="shared" si="10"/>
        <v>K</v>
      </c>
      <c r="AG19" s="178" t="str">
        <f t="shared" si="11"/>
        <v>L</v>
      </c>
      <c r="AH19" s="178" t="str">
        <f aca="true" t="shared" si="12" ref="AH19:AH37">CHAR(77)</f>
        <v>M</v>
      </c>
      <c r="AI19" s="178"/>
      <c r="AJ19" s="178"/>
      <c r="AK19" s="178"/>
      <c r="AL19" s="178"/>
      <c r="AM19" s="178"/>
      <c r="AN19" s="198">
        <v>112.2905291941977</v>
      </c>
    </row>
    <row r="20" spans="1:40" ht="12" customHeight="1">
      <c r="A20" s="183" t="s">
        <v>118</v>
      </c>
      <c r="B20" s="189">
        <v>6</v>
      </c>
      <c r="C20" s="178"/>
      <c r="D20" s="195">
        <v>1.596347925015402</v>
      </c>
      <c r="E20" s="197">
        <v>6</v>
      </c>
      <c r="F20" s="178"/>
      <c r="G20" s="195">
        <v>1.2790081448786568</v>
      </c>
      <c r="H20" s="197">
        <v>15</v>
      </c>
      <c r="I20" s="178"/>
      <c r="J20" s="195">
        <v>1.5843496766334972</v>
      </c>
      <c r="K20" s="197">
        <v>28</v>
      </c>
      <c r="L20" s="178"/>
      <c r="M20" s="195">
        <v>1.9613579578974414</v>
      </c>
      <c r="N20" s="197">
        <v>23</v>
      </c>
      <c r="O20" s="178"/>
      <c r="P20" s="195">
        <v>1.887665258303637</v>
      </c>
      <c r="Q20" s="197">
        <v>21</v>
      </c>
      <c r="R20" s="178"/>
      <c r="S20" s="195">
        <v>8.308728962728633</v>
      </c>
      <c r="T20" s="197">
        <v>17</v>
      </c>
      <c r="U20" s="178"/>
      <c r="V20" s="178"/>
      <c r="W20" s="178" t="str">
        <f t="shared" si="1"/>
        <v>B</v>
      </c>
      <c r="X20" s="178" t="str">
        <f t="shared" si="2"/>
        <v>C</v>
      </c>
      <c r="Y20" s="178" t="str">
        <f t="shared" si="3"/>
        <v>D</v>
      </c>
      <c r="Z20" s="178" t="str">
        <f t="shared" si="4"/>
        <v>E</v>
      </c>
      <c r="AA20" s="178" t="str">
        <f t="shared" si="5"/>
        <v>F</v>
      </c>
      <c r="AB20" s="178" t="str">
        <f t="shared" si="6"/>
        <v>G</v>
      </c>
      <c r="AC20" s="178" t="str">
        <f t="shared" si="7"/>
        <v>H</v>
      </c>
      <c r="AD20" s="178" t="str">
        <f t="shared" si="8"/>
        <v>I</v>
      </c>
      <c r="AE20" s="178" t="str">
        <f t="shared" si="9"/>
        <v>J</v>
      </c>
      <c r="AF20" s="178" t="str">
        <f t="shared" si="10"/>
        <v>K</v>
      </c>
      <c r="AG20" s="178" t="str">
        <f t="shared" si="11"/>
        <v>L</v>
      </c>
      <c r="AH20" s="178" t="str">
        <f t="shared" si="12"/>
        <v>M</v>
      </c>
      <c r="AI20" s="178" t="str">
        <f aca="true" t="shared" si="13" ref="AI20:AI37">CHAR(78)</f>
        <v>N</v>
      </c>
      <c r="AJ20" s="178"/>
      <c r="AK20" s="178"/>
      <c r="AL20" s="178"/>
      <c r="AM20" s="178"/>
      <c r="AN20" s="198">
        <v>111.71309363771044</v>
      </c>
    </row>
    <row r="21" spans="1:40" ht="12" customHeight="1">
      <c r="A21" s="183" t="s">
        <v>142</v>
      </c>
      <c r="B21" s="189" t="s">
        <v>167</v>
      </c>
      <c r="C21" s="178"/>
      <c r="D21" s="195">
        <v>1.4761927048529524</v>
      </c>
      <c r="E21" s="197">
        <v>24</v>
      </c>
      <c r="F21" s="178"/>
      <c r="G21" s="195">
        <v>1.2208714110205359</v>
      </c>
      <c r="H21" s="197">
        <v>24</v>
      </c>
      <c r="I21" s="178"/>
      <c r="J21" s="195">
        <v>1.7039232371341386</v>
      </c>
      <c r="K21" s="197">
        <v>15</v>
      </c>
      <c r="L21" s="178"/>
      <c r="M21" s="195">
        <v>2.00843054888698</v>
      </c>
      <c r="N21" s="197">
        <v>16</v>
      </c>
      <c r="O21" s="178"/>
      <c r="P21" s="195">
        <v>1.8691587361634052</v>
      </c>
      <c r="Q21" s="197">
        <v>24</v>
      </c>
      <c r="R21" s="178"/>
      <c r="S21" s="195">
        <v>8.278576638058013</v>
      </c>
      <c r="T21" s="197">
        <v>18</v>
      </c>
      <c r="U21" s="178"/>
      <c r="V21" s="178"/>
      <c r="W21" s="178" t="str">
        <f t="shared" si="1"/>
        <v>B</v>
      </c>
      <c r="X21" s="178" t="str">
        <f t="shared" si="2"/>
        <v>C</v>
      </c>
      <c r="Y21" s="178" t="str">
        <f t="shared" si="3"/>
        <v>D</v>
      </c>
      <c r="Z21" s="178" t="str">
        <f t="shared" si="4"/>
        <v>E</v>
      </c>
      <c r="AA21" s="178" t="str">
        <f t="shared" si="5"/>
        <v>F</v>
      </c>
      <c r="AB21" s="178" t="str">
        <f t="shared" si="6"/>
        <v>G</v>
      </c>
      <c r="AC21" s="178" t="str">
        <f t="shared" si="7"/>
        <v>H</v>
      </c>
      <c r="AD21" s="178" t="str">
        <f t="shared" si="8"/>
        <v>I</v>
      </c>
      <c r="AE21" s="178" t="str">
        <f t="shared" si="9"/>
        <v>J</v>
      </c>
      <c r="AF21" s="178" t="str">
        <f t="shared" si="10"/>
        <v>K</v>
      </c>
      <c r="AG21" s="178" t="str">
        <f t="shared" si="11"/>
        <v>L</v>
      </c>
      <c r="AH21" s="178" t="str">
        <f t="shared" si="12"/>
        <v>M</v>
      </c>
      <c r="AI21" s="178" t="str">
        <f t="shared" si="13"/>
        <v>N</v>
      </c>
      <c r="AJ21" s="178" t="str">
        <f aca="true" t="shared" si="14" ref="AJ21:AJ37">CHAR(79)</f>
        <v>O</v>
      </c>
      <c r="AK21" s="178"/>
      <c r="AL21" s="178"/>
      <c r="AM21" s="178"/>
      <c r="AN21" s="198">
        <v>111.3076875299371</v>
      </c>
    </row>
    <row r="22" spans="1:40" ht="12" customHeight="1">
      <c r="A22" s="183" t="s">
        <v>144</v>
      </c>
      <c r="B22" s="189" t="s">
        <v>167</v>
      </c>
      <c r="C22" s="178"/>
      <c r="D22" s="195">
        <v>1.459027673401174</v>
      </c>
      <c r="E22" s="197">
        <v>31</v>
      </c>
      <c r="F22" s="178"/>
      <c r="G22" s="195">
        <v>1.2063372275560056</v>
      </c>
      <c r="H22" s="197">
        <v>27</v>
      </c>
      <c r="I22" s="178"/>
      <c r="J22" s="195">
        <v>1.6291897618212379</v>
      </c>
      <c r="K22" s="197">
        <v>22</v>
      </c>
      <c r="L22" s="178"/>
      <c r="M22" s="195">
        <v>2.0398122762133393</v>
      </c>
      <c r="N22" s="197">
        <v>14</v>
      </c>
      <c r="O22" s="178"/>
      <c r="P22" s="195">
        <v>1.9431848247243322</v>
      </c>
      <c r="Q22" s="197">
        <v>14</v>
      </c>
      <c r="R22" s="178"/>
      <c r="S22" s="195">
        <v>8.277551763716088</v>
      </c>
      <c r="T22" s="197">
        <v>19</v>
      </c>
      <c r="U22" s="178"/>
      <c r="V22" s="178"/>
      <c r="W22" s="178" t="str">
        <f t="shared" si="1"/>
        <v>B</v>
      </c>
      <c r="X22" s="178" t="str">
        <f t="shared" si="2"/>
        <v>C</v>
      </c>
      <c r="Y22" s="178" t="str">
        <f t="shared" si="3"/>
        <v>D</v>
      </c>
      <c r="Z22" s="178" t="str">
        <f t="shared" si="4"/>
        <v>E</v>
      </c>
      <c r="AA22" s="178" t="str">
        <f t="shared" si="5"/>
        <v>F</v>
      </c>
      <c r="AB22" s="178" t="str">
        <f t="shared" si="6"/>
        <v>G</v>
      </c>
      <c r="AC22" s="178" t="str">
        <f t="shared" si="7"/>
        <v>H</v>
      </c>
      <c r="AD22" s="178" t="str">
        <f t="shared" si="8"/>
        <v>I</v>
      </c>
      <c r="AE22" s="178" t="str">
        <f t="shared" si="9"/>
        <v>J</v>
      </c>
      <c r="AF22" s="178" t="str">
        <f t="shared" si="10"/>
        <v>K</v>
      </c>
      <c r="AG22" s="178" t="str">
        <f t="shared" si="11"/>
        <v>L</v>
      </c>
      <c r="AH22" s="178" t="str">
        <f t="shared" si="12"/>
        <v>M</v>
      </c>
      <c r="AI22" s="178" t="str">
        <f t="shared" si="13"/>
        <v>N</v>
      </c>
      <c r="AJ22" s="178" t="str">
        <f t="shared" si="14"/>
        <v>O</v>
      </c>
      <c r="AK22" s="178"/>
      <c r="AL22" s="178"/>
      <c r="AM22" s="178"/>
      <c r="AN22" s="198">
        <v>111.29390781900419</v>
      </c>
    </row>
    <row r="23" spans="1:40" ht="12" customHeight="1">
      <c r="A23" s="183" t="s">
        <v>149</v>
      </c>
      <c r="B23" s="189">
        <v>6</v>
      </c>
      <c r="C23" s="178"/>
      <c r="D23" s="195">
        <v>1.459027673401174</v>
      </c>
      <c r="E23" s="197">
        <v>31</v>
      </c>
      <c r="F23" s="178"/>
      <c r="G23" s="195">
        <v>1.2063372275560058</v>
      </c>
      <c r="H23" s="197">
        <v>26</v>
      </c>
      <c r="I23" s="178"/>
      <c r="J23" s="195">
        <v>1.644136456883818</v>
      </c>
      <c r="K23" s="197">
        <v>20</v>
      </c>
      <c r="L23" s="178"/>
      <c r="M23" s="195">
        <v>1.9299762305710821</v>
      </c>
      <c r="N23" s="197">
        <v>27</v>
      </c>
      <c r="O23" s="178"/>
      <c r="P23" s="195">
        <v>1.9801978690047959</v>
      </c>
      <c r="Q23" s="197">
        <v>7</v>
      </c>
      <c r="R23" s="178"/>
      <c r="S23" s="195">
        <v>8.219675457416876</v>
      </c>
      <c r="T23" s="197">
        <v>21</v>
      </c>
      <c r="U23" s="178"/>
      <c r="V23" s="178"/>
      <c r="W23" s="178"/>
      <c r="X23" s="178" t="str">
        <f t="shared" si="2"/>
        <v>C</v>
      </c>
      <c r="Y23" s="178" t="str">
        <f t="shared" si="3"/>
        <v>D</v>
      </c>
      <c r="Z23" s="178" t="str">
        <f t="shared" si="4"/>
        <v>E</v>
      </c>
      <c r="AA23" s="178" t="str">
        <f t="shared" si="5"/>
        <v>F</v>
      </c>
      <c r="AB23" s="178" t="str">
        <f t="shared" si="6"/>
        <v>G</v>
      </c>
      <c r="AC23" s="178" t="str">
        <f t="shared" si="7"/>
        <v>H</v>
      </c>
      <c r="AD23" s="178" t="str">
        <f t="shared" si="8"/>
        <v>I</v>
      </c>
      <c r="AE23" s="178" t="str">
        <f t="shared" si="9"/>
        <v>J</v>
      </c>
      <c r="AF23" s="178" t="str">
        <f t="shared" si="10"/>
        <v>K</v>
      </c>
      <c r="AG23" s="178" t="str">
        <f t="shared" si="11"/>
        <v>L</v>
      </c>
      <c r="AH23" s="178" t="str">
        <f t="shared" si="12"/>
        <v>M</v>
      </c>
      <c r="AI23" s="178" t="str">
        <f t="shared" si="13"/>
        <v>N</v>
      </c>
      <c r="AJ23" s="178" t="str">
        <f t="shared" si="14"/>
        <v>O</v>
      </c>
      <c r="AK23" s="178" t="str">
        <f aca="true" t="shared" si="15" ref="AK23:AK38">CHAR(80)</f>
        <v>P</v>
      </c>
      <c r="AL23" s="178"/>
      <c r="AM23" s="178"/>
      <c r="AN23" s="198">
        <v>110.51574532820543</v>
      </c>
    </row>
    <row r="24" spans="1:40" ht="12" customHeight="1">
      <c r="A24" s="183" t="s">
        <v>132</v>
      </c>
      <c r="B24" s="189">
        <v>8</v>
      </c>
      <c r="C24" s="178"/>
      <c r="D24" s="195">
        <v>1.493357736304731</v>
      </c>
      <c r="E24" s="197">
        <v>15</v>
      </c>
      <c r="F24" s="178"/>
      <c r="G24" s="195">
        <v>1.1627346771624152</v>
      </c>
      <c r="H24" s="197">
        <v>39</v>
      </c>
      <c r="I24" s="178"/>
      <c r="J24" s="195">
        <v>1.8085501025721995</v>
      </c>
      <c r="K24" s="197">
        <v>4</v>
      </c>
      <c r="L24" s="178"/>
      <c r="M24" s="195">
        <v>1.9770488215606208</v>
      </c>
      <c r="N24" s="197">
        <v>21</v>
      </c>
      <c r="O24" s="178"/>
      <c r="P24" s="195">
        <v>1.7766261254622466</v>
      </c>
      <c r="Q24" s="197">
        <v>34</v>
      </c>
      <c r="R24" s="178"/>
      <c r="S24" s="195">
        <v>8.218317463062213</v>
      </c>
      <c r="T24" s="197">
        <v>22</v>
      </c>
      <c r="U24" s="178"/>
      <c r="V24" s="178"/>
      <c r="W24" s="178"/>
      <c r="X24" s="178" t="str">
        <f t="shared" si="2"/>
        <v>C</v>
      </c>
      <c r="Y24" s="178" t="str">
        <f t="shared" si="3"/>
        <v>D</v>
      </c>
      <c r="Z24" s="178" t="str">
        <f t="shared" si="4"/>
        <v>E</v>
      </c>
      <c r="AA24" s="178" t="str">
        <f t="shared" si="5"/>
        <v>F</v>
      </c>
      <c r="AB24" s="178" t="str">
        <f t="shared" si="6"/>
        <v>G</v>
      </c>
      <c r="AC24" s="178" t="str">
        <f t="shared" si="7"/>
        <v>H</v>
      </c>
      <c r="AD24" s="178" t="str">
        <f t="shared" si="8"/>
        <v>I</v>
      </c>
      <c r="AE24" s="178" t="str">
        <f t="shared" si="9"/>
        <v>J</v>
      </c>
      <c r="AF24" s="178" t="str">
        <f t="shared" si="10"/>
        <v>K</v>
      </c>
      <c r="AG24" s="178" t="str">
        <f t="shared" si="11"/>
        <v>L</v>
      </c>
      <c r="AH24" s="178" t="str">
        <f t="shared" si="12"/>
        <v>M</v>
      </c>
      <c r="AI24" s="178" t="str">
        <f t="shared" si="13"/>
        <v>N</v>
      </c>
      <c r="AJ24" s="178" t="str">
        <f t="shared" si="14"/>
        <v>O</v>
      </c>
      <c r="AK24" s="178" t="str">
        <f t="shared" si="15"/>
        <v>P</v>
      </c>
      <c r="AL24" s="178"/>
      <c r="AM24" s="178"/>
      <c r="AN24" s="198">
        <v>110.49748672918476</v>
      </c>
    </row>
    <row r="25" spans="1:40" ht="12" customHeight="1">
      <c r="A25" s="183" t="s">
        <v>122</v>
      </c>
      <c r="B25" s="189">
        <v>6</v>
      </c>
      <c r="C25" s="178"/>
      <c r="D25" s="195">
        <v>1.3903675475940598</v>
      </c>
      <c r="E25" s="197">
        <v>44</v>
      </c>
      <c r="F25" s="178"/>
      <c r="G25" s="195">
        <v>1.2935423283431868</v>
      </c>
      <c r="H25" s="197">
        <v>12</v>
      </c>
      <c r="I25" s="178"/>
      <c r="J25" s="195">
        <v>1.7039232371341386</v>
      </c>
      <c r="K25" s="197">
        <v>15</v>
      </c>
      <c r="L25" s="178"/>
      <c r="M25" s="195">
        <v>1.8985945032447233</v>
      </c>
      <c r="N25" s="197">
        <v>32</v>
      </c>
      <c r="O25" s="178"/>
      <c r="P25" s="195">
        <v>1.8691587361634054</v>
      </c>
      <c r="Q25" s="197">
        <v>23</v>
      </c>
      <c r="R25" s="178"/>
      <c r="S25" s="195">
        <v>8.155586352479514</v>
      </c>
      <c r="T25" s="197">
        <v>23</v>
      </c>
      <c r="U25" s="178"/>
      <c r="V25" s="178"/>
      <c r="W25" s="178"/>
      <c r="X25" s="178"/>
      <c r="Y25" s="178" t="str">
        <f t="shared" si="3"/>
        <v>D</v>
      </c>
      <c r="Z25" s="178" t="str">
        <f t="shared" si="4"/>
        <v>E</v>
      </c>
      <c r="AA25" s="178" t="str">
        <f t="shared" si="5"/>
        <v>F</v>
      </c>
      <c r="AB25" s="178" t="str">
        <f t="shared" si="6"/>
        <v>G</v>
      </c>
      <c r="AC25" s="178" t="str">
        <f t="shared" si="7"/>
        <v>H</v>
      </c>
      <c r="AD25" s="178" t="str">
        <f t="shared" si="8"/>
        <v>I</v>
      </c>
      <c r="AE25" s="178" t="str">
        <f t="shared" si="9"/>
        <v>J</v>
      </c>
      <c r="AF25" s="178" t="str">
        <f t="shared" si="10"/>
        <v>K</v>
      </c>
      <c r="AG25" s="178" t="str">
        <f t="shared" si="11"/>
        <v>L</v>
      </c>
      <c r="AH25" s="178" t="str">
        <f t="shared" si="12"/>
        <v>M</v>
      </c>
      <c r="AI25" s="178" t="str">
        <f t="shared" si="13"/>
        <v>N</v>
      </c>
      <c r="AJ25" s="178" t="str">
        <f t="shared" si="14"/>
        <v>O</v>
      </c>
      <c r="AK25" s="178" t="str">
        <f t="shared" si="15"/>
        <v>P</v>
      </c>
      <c r="AL25" s="178" t="str">
        <f aca="true" t="shared" si="16" ref="AL25:AL40">CHAR(81)</f>
        <v>Q</v>
      </c>
      <c r="AM25" s="178"/>
      <c r="AN25" s="198">
        <v>109.65405009020436</v>
      </c>
    </row>
    <row r="26" spans="1:40" ht="12" customHeight="1">
      <c r="A26" s="183" t="s">
        <v>119</v>
      </c>
      <c r="B26" s="189" t="s">
        <v>164</v>
      </c>
      <c r="C26" s="178"/>
      <c r="D26" s="195">
        <v>1.3388724532387244</v>
      </c>
      <c r="E26" s="197">
        <v>47</v>
      </c>
      <c r="F26" s="178"/>
      <c r="G26" s="195">
        <v>1.2935423283431868</v>
      </c>
      <c r="H26" s="197">
        <v>12</v>
      </c>
      <c r="I26" s="178"/>
      <c r="J26" s="195">
        <v>1.6590831519463982</v>
      </c>
      <c r="K26" s="197">
        <v>19</v>
      </c>
      <c r="L26" s="178"/>
      <c r="M26" s="195">
        <v>2.00843054888698</v>
      </c>
      <c r="N26" s="197">
        <v>16</v>
      </c>
      <c r="O26" s="178"/>
      <c r="P26" s="195">
        <v>1.8506522140231736</v>
      </c>
      <c r="Q26" s="197">
        <v>25</v>
      </c>
      <c r="R26" s="178"/>
      <c r="S26" s="195">
        <v>8.150580696438464</v>
      </c>
      <c r="T26" s="197">
        <v>24</v>
      </c>
      <c r="U26" s="178"/>
      <c r="V26" s="178"/>
      <c r="W26" s="178"/>
      <c r="X26" s="178"/>
      <c r="Y26" s="178" t="str">
        <f t="shared" si="3"/>
        <v>D</v>
      </c>
      <c r="Z26" s="178" t="str">
        <f t="shared" si="4"/>
        <v>E</v>
      </c>
      <c r="AA26" s="178" t="str">
        <f t="shared" si="5"/>
        <v>F</v>
      </c>
      <c r="AB26" s="178" t="str">
        <f t="shared" si="6"/>
        <v>G</v>
      </c>
      <c r="AC26" s="178" t="str">
        <f t="shared" si="7"/>
        <v>H</v>
      </c>
      <c r="AD26" s="178" t="str">
        <f t="shared" si="8"/>
        <v>I</v>
      </c>
      <c r="AE26" s="178" t="str">
        <f t="shared" si="9"/>
        <v>J</v>
      </c>
      <c r="AF26" s="178" t="str">
        <f t="shared" si="10"/>
        <v>K</v>
      </c>
      <c r="AG26" s="178" t="str">
        <f t="shared" si="11"/>
        <v>L</v>
      </c>
      <c r="AH26" s="178" t="str">
        <f t="shared" si="12"/>
        <v>M</v>
      </c>
      <c r="AI26" s="178" t="str">
        <f t="shared" si="13"/>
        <v>N</v>
      </c>
      <c r="AJ26" s="178" t="str">
        <f t="shared" si="14"/>
        <v>O</v>
      </c>
      <c r="AK26" s="178" t="str">
        <f t="shared" si="15"/>
        <v>P</v>
      </c>
      <c r="AL26" s="178" t="str">
        <f t="shared" si="16"/>
        <v>Q</v>
      </c>
      <c r="AM26" s="178"/>
      <c r="AN26" s="198">
        <v>109.58674769960524</v>
      </c>
    </row>
    <row r="27" spans="1:40" ht="12" customHeight="1">
      <c r="A27" s="183" t="s">
        <v>124</v>
      </c>
      <c r="B27" s="189">
        <v>6</v>
      </c>
      <c r="C27" s="178"/>
      <c r="D27" s="195">
        <v>1.5791828935636236</v>
      </c>
      <c r="E27" s="197">
        <v>7</v>
      </c>
      <c r="F27" s="178"/>
      <c r="G27" s="195">
        <v>1.3371448787367772</v>
      </c>
      <c r="H27" s="197">
        <v>10</v>
      </c>
      <c r="I27" s="178"/>
      <c r="J27" s="195">
        <v>1.5544562865083371</v>
      </c>
      <c r="K27" s="197">
        <v>32</v>
      </c>
      <c r="L27" s="178"/>
      <c r="M27" s="195">
        <v>1.9927396852238002</v>
      </c>
      <c r="N27" s="197">
        <v>20</v>
      </c>
      <c r="O27" s="178"/>
      <c r="P27" s="195">
        <v>1.684093514761088</v>
      </c>
      <c r="Q27" s="197">
        <v>45</v>
      </c>
      <c r="R27" s="178"/>
      <c r="S27" s="195">
        <v>8.147617258793627</v>
      </c>
      <c r="T27" s="197">
        <v>25</v>
      </c>
      <c r="U27" s="178"/>
      <c r="V27" s="178"/>
      <c r="W27" s="178"/>
      <c r="X27" s="178"/>
      <c r="Y27" s="178" t="str">
        <f t="shared" si="3"/>
        <v>D</v>
      </c>
      <c r="Z27" s="178" t="str">
        <f t="shared" si="4"/>
        <v>E</v>
      </c>
      <c r="AA27" s="178" t="str">
        <f t="shared" si="5"/>
        <v>F</v>
      </c>
      <c r="AB27" s="178" t="str">
        <f t="shared" si="6"/>
        <v>G</v>
      </c>
      <c r="AC27" s="178" t="str">
        <f t="shared" si="7"/>
        <v>H</v>
      </c>
      <c r="AD27" s="178" t="str">
        <f t="shared" si="8"/>
        <v>I</v>
      </c>
      <c r="AE27" s="178" t="str">
        <f t="shared" si="9"/>
        <v>J</v>
      </c>
      <c r="AF27" s="178" t="str">
        <f t="shared" si="10"/>
        <v>K</v>
      </c>
      <c r="AG27" s="178" t="str">
        <f t="shared" si="11"/>
        <v>L</v>
      </c>
      <c r="AH27" s="178" t="str">
        <f t="shared" si="12"/>
        <v>M</v>
      </c>
      <c r="AI27" s="178" t="str">
        <f t="shared" si="13"/>
        <v>N</v>
      </c>
      <c r="AJ27" s="178" t="str">
        <f t="shared" si="14"/>
        <v>O</v>
      </c>
      <c r="AK27" s="178" t="str">
        <f t="shared" si="15"/>
        <v>P</v>
      </c>
      <c r="AL27" s="178" t="str">
        <f t="shared" si="16"/>
        <v>Q</v>
      </c>
      <c r="AM27" s="178"/>
      <c r="AN27" s="198">
        <v>109.5469034841311</v>
      </c>
    </row>
    <row r="28" spans="1:40" ht="12" customHeight="1">
      <c r="A28" s="183" t="s">
        <v>127</v>
      </c>
      <c r="B28" s="189">
        <v>6</v>
      </c>
      <c r="C28" s="178"/>
      <c r="D28" s="195">
        <v>1.424697610497617</v>
      </c>
      <c r="E28" s="197">
        <v>37</v>
      </c>
      <c r="F28" s="178"/>
      <c r="G28" s="195">
        <v>1.2063372275560056</v>
      </c>
      <c r="H28" s="197">
        <v>27</v>
      </c>
      <c r="I28" s="178"/>
      <c r="J28" s="195">
        <v>1.6142430667586576</v>
      </c>
      <c r="K28" s="197">
        <v>24</v>
      </c>
      <c r="L28" s="178"/>
      <c r="M28" s="195">
        <v>1.9613579578974414</v>
      </c>
      <c r="N28" s="197">
        <v>23</v>
      </c>
      <c r="O28" s="178"/>
      <c r="P28" s="195">
        <v>1.9246783025841006</v>
      </c>
      <c r="Q28" s="197">
        <v>17</v>
      </c>
      <c r="R28" s="178"/>
      <c r="S28" s="195">
        <v>8.131314165293823</v>
      </c>
      <c r="T28" s="197">
        <v>26</v>
      </c>
      <c r="U28" s="178"/>
      <c r="V28" s="178"/>
      <c r="W28" s="178"/>
      <c r="X28" s="178"/>
      <c r="Y28" s="178" t="str">
        <f t="shared" si="3"/>
        <v>D</v>
      </c>
      <c r="Z28" s="178" t="str">
        <f t="shared" si="4"/>
        <v>E</v>
      </c>
      <c r="AA28" s="178" t="str">
        <f t="shared" si="5"/>
        <v>F</v>
      </c>
      <c r="AB28" s="178" t="str">
        <f t="shared" si="6"/>
        <v>G</v>
      </c>
      <c r="AC28" s="178" t="str">
        <f t="shared" si="7"/>
        <v>H</v>
      </c>
      <c r="AD28" s="178" t="str">
        <f t="shared" si="8"/>
        <v>I</v>
      </c>
      <c r="AE28" s="178" t="str">
        <f t="shared" si="9"/>
        <v>J</v>
      </c>
      <c r="AF28" s="178" t="str">
        <f t="shared" si="10"/>
        <v>K</v>
      </c>
      <c r="AG28" s="178" t="str">
        <f t="shared" si="11"/>
        <v>L</v>
      </c>
      <c r="AH28" s="178" t="str">
        <f t="shared" si="12"/>
        <v>M</v>
      </c>
      <c r="AI28" s="178" t="str">
        <f t="shared" si="13"/>
        <v>N</v>
      </c>
      <c r="AJ28" s="178" t="str">
        <f t="shared" si="14"/>
        <v>O</v>
      </c>
      <c r="AK28" s="178" t="str">
        <f t="shared" si="15"/>
        <v>P</v>
      </c>
      <c r="AL28" s="178" t="str">
        <f t="shared" si="16"/>
        <v>Q</v>
      </c>
      <c r="AM28" s="178"/>
      <c r="AN28" s="198">
        <v>109.32770401103504</v>
      </c>
    </row>
    <row r="29" spans="1:40" ht="12" customHeight="1">
      <c r="A29" s="183" t="s">
        <v>133</v>
      </c>
      <c r="B29" s="189">
        <v>8</v>
      </c>
      <c r="C29" s="178"/>
      <c r="D29" s="195">
        <v>1.527687799208288</v>
      </c>
      <c r="E29" s="197">
        <v>10</v>
      </c>
      <c r="F29" s="178"/>
      <c r="G29" s="195">
        <v>1.2935423283431868</v>
      </c>
      <c r="H29" s="197">
        <v>12</v>
      </c>
      <c r="I29" s="178"/>
      <c r="J29" s="195">
        <v>1.4498294210702758</v>
      </c>
      <c r="K29" s="197">
        <v>43</v>
      </c>
      <c r="L29" s="178"/>
      <c r="M29" s="195">
        <v>2.039812276213339</v>
      </c>
      <c r="N29" s="197">
        <v>15</v>
      </c>
      <c r="O29" s="178"/>
      <c r="P29" s="195">
        <v>1.7951326476024785</v>
      </c>
      <c r="Q29" s="197">
        <v>31</v>
      </c>
      <c r="R29" s="178"/>
      <c r="S29" s="195">
        <v>8.106004472437569</v>
      </c>
      <c r="T29" s="197">
        <v>27</v>
      </c>
      <c r="U29" s="178"/>
      <c r="V29" s="178"/>
      <c r="W29" s="178"/>
      <c r="X29" s="178"/>
      <c r="Y29" s="178" t="str">
        <f t="shared" si="3"/>
        <v>D</v>
      </c>
      <c r="Z29" s="178" t="str">
        <f t="shared" si="4"/>
        <v>E</v>
      </c>
      <c r="AA29" s="178" t="str">
        <f t="shared" si="5"/>
        <v>F</v>
      </c>
      <c r="AB29" s="178" t="str">
        <f t="shared" si="6"/>
        <v>G</v>
      </c>
      <c r="AC29" s="178" t="str">
        <f t="shared" si="7"/>
        <v>H</v>
      </c>
      <c r="AD29" s="178" t="str">
        <f t="shared" si="8"/>
        <v>I</v>
      </c>
      <c r="AE29" s="178" t="str">
        <f t="shared" si="9"/>
        <v>J</v>
      </c>
      <c r="AF29" s="178" t="str">
        <f t="shared" si="10"/>
        <v>K</v>
      </c>
      <c r="AG29" s="178" t="str">
        <f t="shared" si="11"/>
        <v>L</v>
      </c>
      <c r="AH29" s="178" t="str">
        <f t="shared" si="12"/>
        <v>M</v>
      </c>
      <c r="AI29" s="178" t="str">
        <f t="shared" si="13"/>
        <v>N</v>
      </c>
      <c r="AJ29" s="178" t="str">
        <f t="shared" si="14"/>
        <v>O</v>
      </c>
      <c r="AK29" s="178" t="str">
        <f t="shared" si="15"/>
        <v>P</v>
      </c>
      <c r="AL29" s="178" t="str">
        <f t="shared" si="16"/>
        <v>Q</v>
      </c>
      <c r="AM29" s="178"/>
      <c r="AN29" s="198">
        <v>108.98740838932494</v>
      </c>
    </row>
    <row r="30" spans="1:40" ht="12" customHeight="1">
      <c r="A30" s="183" t="s">
        <v>141</v>
      </c>
      <c r="B30" s="189" t="s">
        <v>167</v>
      </c>
      <c r="C30" s="178"/>
      <c r="D30" s="195">
        <v>1.459027673401174</v>
      </c>
      <c r="E30" s="197">
        <v>31</v>
      </c>
      <c r="F30" s="178"/>
      <c r="G30" s="195">
        <v>1.2790081448786565</v>
      </c>
      <c r="H30" s="197">
        <v>17</v>
      </c>
      <c r="I30" s="178"/>
      <c r="J30" s="195">
        <v>1.5395095914457568</v>
      </c>
      <c r="K30" s="197">
        <v>34</v>
      </c>
      <c r="L30" s="178"/>
      <c r="M30" s="195">
        <v>1.9770488215606208</v>
      </c>
      <c r="N30" s="197">
        <v>21</v>
      </c>
      <c r="O30" s="178"/>
      <c r="P30" s="195">
        <v>1.7951326476024785</v>
      </c>
      <c r="Q30" s="197">
        <v>31</v>
      </c>
      <c r="R30" s="178"/>
      <c r="S30" s="195">
        <v>8.049726878888688</v>
      </c>
      <c r="T30" s="197">
        <v>29</v>
      </c>
      <c r="U30" s="178"/>
      <c r="V30" s="178"/>
      <c r="W30" s="178"/>
      <c r="X30" s="178"/>
      <c r="Y30" s="178"/>
      <c r="Z30" s="178" t="str">
        <f t="shared" si="4"/>
        <v>E</v>
      </c>
      <c r="AA30" s="178" t="str">
        <f t="shared" si="5"/>
        <v>F</v>
      </c>
      <c r="AB30" s="178" t="str">
        <f t="shared" si="6"/>
        <v>G</v>
      </c>
      <c r="AC30" s="178" t="str">
        <f t="shared" si="7"/>
        <v>H</v>
      </c>
      <c r="AD30" s="178" t="str">
        <f t="shared" si="8"/>
        <v>I</v>
      </c>
      <c r="AE30" s="178" t="str">
        <f t="shared" si="9"/>
        <v>J</v>
      </c>
      <c r="AF30" s="178" t="str">
        <f t="shared" si="10"/>
        <v>K</v>
      </c>
      <c r="AG30" s="178" t="str">
        <f t="shared" si="11"/>
        <v>L</v>
      </c>
      <c r="AH30" s="178" t="str">
        <f t="shared" si="12"/>
        <v>M</v>
      </c>
      <c r="AI30" s="178" t="str">
        <f t="shared" si="13"/>
        <v>N</v>
      </c>
      <c r="AJ30" s="178" t="str">
        <f t="shared" si="14"/>
        <v>O</v>
      </c>
      <c r="AK30" s="178" t="str">
        <f t="shared" si="15"/>
        <v>P</v>
      </c>
      <c r="AL30" s="178" t="str">
        <f t="shared" si="16"/>
        <v>Q</v>
      </c>
      <c r="AM30" s="178"/>
      <c r="AN30" s="198">
        <v>108.23074102106283</v>
      </c>
    </row>
    <row r="31" spans="1:40" ht="12" customHeight="1">
      <c r="A31" s="183" t="s">
        <v>139</v>
      </c>
      <c r="B31" s="189" t="s">
        <v>167</v>
      </c>
      <c r="C31" s="178"/>
      <c r="D31" s="195">
        <v>1.4761927048529526</v>
      </c>
      <c r="E31" s="197">
        <v>21</v>
      </c>
      <c r="F31" s="178"/>
      <c r="G31" s="195">
        <v>1.220871411020536</v>
      </c>
      <c r="H31" s="197">
        <v>23</v>
      </c>
      <c r="I31" s="178"/>
      <c r="J31" s="195">
        <v>1.5694029815709172</v>
      </c>
      <c r="K31" s="197">
        <v>31</v>
      </c>
      <c r="L31" s="178"/>
      <c r="M31" s="195">
        <v>1.898594503244723</v>
      </c>
      <c r="N31" s="197">
        <v>37</v>
      </c>
      <c r="O31" s="178"/>
      <c r="P31" s="195">
        <v>1.7581196033220148</v>
      </c>
      <c r="Q31" s="197">
        <v>39</v>
      </c>
      <c r="R31" s="178"/>
      <c r="S31" s="195">
        <v>7.923181204011144</v>
      </c>
      <c r="T31" s="197">
        <v>32</v>
      </c>
      <c r="U31" s="178"/>
      <c r="V31" s="178"/>
      <c r="W31" s="178"/>
      <c r="X31" s="178"/>
      <c r="Y31" s="178"/>
      <c r="Z31" s="178"/>
      <c r="AA31" s="178"/>
      <c r="AB31" s="178" t="str">
        <f t="shared" si="6"/>
        <v>G</v>
      </c>
      <c r="AC31" s="178" t="str">
        <f t="shared" si="7"/>
        <v>H</v>
      </c>
      <c r="AD31" s="178" t="str">
        <f t="shared" si="8"/>
        <v>I</v>
      </c>
      <c r="AE31" s="178" t="str">
        <f t="shared" si="9"/>
        <v>J</v>
      </c>
      <c r="AF31" s="178" t="str">
        <f t="shared" si="10"/>
        <v>K</v>
      </c>
      <c r="AG31" s="178" t="str">
        <f t="shared" si="11"/>
        <v>L</v>
      </c>
      <c r="AH31" s="178" t="str">
        <f t="shared" si="12"/>
        <v>M</v>
      </c>
      <c r="AI31" s="178" t="str">
        <f t="shared" si="13"/>
        <v>N</v>
      </c>
      <c r="AJ31" s="178" t="str">
        <f t="shared" si="14"/>
        <v>O</v>
      </c>
      <c r="AK31" s="178" t="str">
        <f t="shared" si="15"/>
        <v>P</v>
      </c>
      <c r="AL31" s="178" t="str">
        <f t="shared" si="16"/>
        <v>Q</v>
      </c>
      <c r="AM31" s="178"/>
      <c r="AN31" s="198">
        <v>106.52930041679502</v>
      </c>
    </row>
    <row r="32" spans="1:40" ht="12" customHeight="1">
      <c r="A32" s="183" t="s">
        <v>146</v>
      </c>
      <c r="B32" s="189">
        <v>6</v>
      </c>
      <c r="C32" s="178"/>
      <c r="D32" s="195">
        <v>1.4075325790458384</v>
      </c>
      <c r="E32" s="197">
        <v>40</v>
      </c>
      <c r="F32" s="178"/>
      <c r="G32" s="195">
        <v>1.1918030440914755</v>
      </c>
      <c r="H32" s="197">
        <v>30</v>
      </c>
      <c r="I32" s="178"/>
      <c r="J32" s="195">
        <v>1.554456286508337</v>
      </c>
      <c r="K32" s="197">
        <v>33</v>
      </c>
      <c r="L32" s="178"/>
      <c r="M32" s="195">
        <v>1.9613579578974414</v>
      </c>
      <c r="N32" s="197">
        <v>23</v>
      </c>
      <c r="O32" s="178"/>
      <c r="P32" s="195">
        <v>1.7766261254622466</v>
      </c>
      <c r="Q32" s="197">
        <v>34</v>
      </c>
      <c r="R32" s="178"/>
      <c r="S32" s="195">
        <v>7.891775993005339</v>
      </c>
      <c r="T32" s="197">
        <v>33</v>
      </c>
      <c r="U32" s="178"/>
      <c r="V32" s="178"/>
      <c r="W32" s="178"/>
      <c r="X32" s="178"/>
      <c r="Y32" s="178"/>
      <c r="Z32" s="178"/>
      <c r="AA32" s="178"/>
      <c r="AB32" s="178" t="str">
        <f t="shared" si="6"/>
        <v>G</v>
      </c>
      <c r="AC32" s="178" t="str">
        <f t="shared" si="7"/>
        <v>H</v>
      </c>
      <c r="AD32" s="178" t="str">
        <f t="shared" si="8"/>
        <v>I</v>
      </c>
      <c r="AE32" s="178" t="str">
        <f t="shared" si="9"/>
        <v>J</v>
      </c>
      <c r="AF32" s="178" t="str">
        <f t="shared" si="10"/>
        <v>K</v>
      </c>
      <c r="AG32" s="178" t="str">
        <f t="shared" si="11"/>
        <v>L</v>
      </c>
      <c r="AH32" s="178" t="str">
        <f t="shared" si="12"/>
        <v>M</v>
      </c>
      <c r="AI32" s="178" t="str">
        <f t="shared" si="13"/>
        <v>N</v>
      </c>
      <c r="AJ32" s="178" t="str">
        <f t="shared" si="14"/>
        <v>O</v>
      </c>
      <c r="AK32" s="178" t="str">
        <f t="shared" si="15"/>
        <v>P</v>
      </c>
      <c r="AL32" s="178" t="str">
        <f t="shared" si="16"/>
        <v>Q</v>
      </c>
      <c r="AM32" s="178"/>
      <c r="AN32" s="198">
        <v>106.10704891556766</v>
      </c>
    </row>
    <row r="33" spans="1:40" ht="12" customHeight="1">
      <c r="A33" s="183" t="s">
        <v>129</v>
      </c>
      <c r="B33" s="189">
        <v>9</v>
      </c>
      <c r="C33" s="178"/>
      <c r="D33" s="195">
        <v>1.562017862111845</v>
      </c>
      <c r="E33" s="197">
        <v>8</v>
      </c>
      <c r="F33" s="178"/>
      <c r="G33" s="195">
        <v>1.2354055944850661</v>
      </c>
      <c r="H33" s="197">
        <v>20</v>
      </c>
      <c r="I33" s="178"/>
      <c r="J33" s="195">
        <v>1.4946695062580164</v>
      </c>
      <c r="K33" s="197">
        <v>41</v>
      </c>
      <c r="L33" s="178"/>
      <c r="M33" s="195">
        <v>1.8044493212656458</v>
      </c>
      <c r="N33" s="197">
        <v>43</v>
      </c>
      <c r="O33" s="178"/>
      <c r="P33" s="195">
        <v>1.7581196033220152</v>
      </c>
      <c r="Q33" s="197">
        <v>38</v>
      </c>
      <c r="R33" s="178"/>
      <c r="S33" s="195">
        <v>7.854661887442588</v>
      </c>
      <c r="T33" s="197">
        <v>35</v>
      </c>
      <c r="U33" s="178"/>
      <c r="V33" s="178"/>
      <c r="W33" s="178"/>
      <c r="X33" s="178"/>
      <c r="Y33" s="178"/>
      <c r="Z33" s="178"/>
      <c r="AA33" s="178"/>
      <c r="AB33" s="178"/>
      <c r="AC33" s="178" t="str">
        <f t="shared" si="7"/>
        <v>H</v>
      </c>
      <c r="AD33" s="178" t="str">
        <f t="shared" si="8"/>
        <v>I</v>
      </c>
      <c r="AE33" s="178" t="str">
        <f t="shared" si="9"/>
        <v>J</v>
      </c>
      <c r="AF33" s="178" t="str">
        <f t="shared" si="10"/>
        <v>K</v>
      </c>
      <c r="AG33" s="178" t="str">
        <f t="shared" si="11"/>
        <v>L</v>
      </c>
      <c r="AH33" s="178" t="str">
        <f t="shared" si="12"/>
        <v>M</v>
      </c>
      <c r="AI33" s="178" t="str">
        <f t="shared" si="13"/>
        <v>N</v>
      </c>
      <c r="AJ33" s="178" t="str">
        <f t="shared" si="14"/>
        <v>O</v>
      </c>
      <c r="AK33" s="178" t="str">
        <f t="shared" si="15"/>
        <v>P</v>
      </c>
      <c r="AL33" s="178" t="str">
        <f t="shared" si="16"/>
        <v>Q</v>
      </c>
      <c r="AM33" s="178"/>
      <c r="AN33" s="198">
        <v>105.60803979291964</v>
      </c>
    </row>
    <row r="34" spans="1:40" ht="12" customHeight="1">
      <c r="A34" s="183" t="s">
        <v>128</v>
      </c>
      <c r="B34" s="189" t="s">
        <v>166</v>
      </c>
      <c r="C34" s="178"/>
      <c r="D34" s="195">
        <v>1.4933577363047312</v>
      </c>
      <c r="E34" s="197">
        <v>14</v>
      </c>
      <c r="F34" s="178"/>
      <c r="G34" s="195">
        <v>1.1918030440914755</v>
      </c>
      <c r="H34" s="197">
        <v>30</v>
      </c>
      <c r="I34" s="178"/>
      <c r="J34" s="195">
        <v>1.5395095914457568</v>
      </c>
      <c r="K34" s="197">
        <v>34</v>
      </c>
      <c r="L34" s="178"/>
      <c r="M34" s="195">
        <v>1.8985945032447231</v>
      </c>
      <c r="N34" s="197">
        <v>34</v>
      </c>
      <c r="O34" s="178"/>
      <c r="P34" s="195">
        <v>1.7211065590415517</v>
      </c>
      <c r="Q34" s="197">
        <v>42</v>
      </c>
      <c r="R34" s="178"/>
      <c r="S34" s="195">
        <v>7.844371434128239</v>
      </c>
      <c r="T34" s="197">
        <v>38</v>
      </c>
      <c r="U34" s="178"/>
      <c r="V34" s="178"/>
      <c r="W34" s="178"/>
      <c r="X34" s="178"/>
      <c r="Y34" s="178"/>
      <c r="Z34" s="178"/>
      <c r="AA34" s="178"/>
      <c r="AB34" s="178"/>
      <c r="AC34" s="178"/>
      <c r="AD34" s="178" t="str">
        <f t="shared" si="8"/>
        <v>I</v>
      </c>
      <c r="AE34" s="178" t="str">
        <f t="shared" si="9"/>
        <v>J</v>
      </c>
      <c r="AF34" s="178" t="str">
        <f t="shared" si="10"/>
        <v>K</v>
      </c>
      <c r="AG34" s="178" t="str">
        <f t="shared" si="11"/>
        <v>L</v>
      </c>
      <c r="AH34" s="178" t="str">
        <f t="shared" si="12"/>
        <v>M</v>
      </c>
      <c r="AI34" s="178" t="str">
        <f t="shared" si="13"/>
        <v>N</v>
      </c>
      <c r="AJ34" s="178" t="str">
        <f t="shared" si="14"/>
        <v>O</v>
      </c>
      <c r="AK34" s="178" t="str">
        <f t="shared" si="15"/>
        <v>P</v>
      </c>
      <c r="AL34" s="178" t="str">
        <f t="shared" si="16"/>
        <v>Q</v>
      </c>
      <c r="AM34" s="178"/>
      <c r="AN34" s="198">
        <v>105.46968188284251</v>
      </c>
    </row>
    <row r="35" spans="1:40" ht="12" customHeight="1">
      <c r="A35" s="183" t="s">
        <v>143</v>
      </c>
      <c r="B35" s="189" t="s">
        <v>167</v>
      </c>
      <c r="C35" s="178"/>
      <c r="D35" s="195">
        <v>1.4761927048529524</v>
      </c>
      <c r="E35" s="197">
        <v>24</v>
      </c>
      <c r="F35" s="178"/>
      <c r="G35" s="195">
        <v>1.1772688606269452</v>
      </c>
      <c r="H35" s="197">
        <v>37</v>
      </c>
      <c r="I35" s="178"/>
      <c r="J35" s="195">
        <v>1.5245628963831765</v>
      </c>
      <c r="K35" s="197">
        <v>40</v>
      </c>
      <c r="L35" s="178"/>
      <c r="M35" s="195">
        <v>1.8985945032447231</v>
      </c>
      <c r="N35" s="197">
        <v>34</v>
      </c>
      <c r="O35" s="178"/>
      <c r="P35" s="195">
        <v>1.7396130811817834</v>
      </c>
      <c r="Q35" s="197">
        <v>40</v>
      </c>
      <c r="R35" s="178"/>
      <c r="S35" s="195">
        <v>7.8162320462895805</v>
      </c>
      <c r="T35" s="197">
        <v>40</v>
      </c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 t="str">
        <f t="shared" si="9"/>
        <v>J</v>
      </c>
      <c r="AF35" s="178" t="str">
        <f t="shared" si="10"/>
        <v>K</v>
      </c>
      <c r="AG35" s="178" t="str">
        <f t="shared" si="11"/>
        <v>L</v>
      </c>
      <c r="AH35" s="178" t="str">
        <f t="shared" si="12"/>
        <v>M</v>
      </c>
      <c r="AI35" s="178" t="str">
        <f t="shared" si="13"/>
        <v>N</v>
      </c>
      <c r="AJ35" s="178" t="str">
        <f t="shared" si="14"/>
        <v>O</v>
      </c>
      <c r="AK35" s="178" t="str">
        <f t="shared" si="15"/>
        <v>P</v>
      </c>
      <c r="AL35" s="178" t="str">
        <f t="shared" si="16"/>
        <v>Q</v>
      </c>
      <c r="AM35" s="178"/>
      <c r="AN35" s="198">
        <v>105.09134025169422</v>
      </c>
    </row>
    <row r="36" spans="1:40" ht="12" customHeight="1">
      <c r="A36" s="183" t="s">
        <v>148</v>
      </c>
      <c r="B36" s="189">
        <v>6</v>
      </c>
      <c r="C36" s="178"/>
      <c r="D36" s="195">
        <v>1.3732025161422814</v>
      </c>
      <c r="E36" s="197">
        <v>45</v>
      </c>
      <c r="F36" s="178"/>
      <c r="G36" s="195">
        <v>1.2499397779495962</v>
      </c>
      <c r="H36" s="197">
        <v>18</v>
      </c>
      <c r="I36" s="178"/>
      <c r="J36" s="195">
        <v>1.674029847008978</v>
      </c>
      <c r="K36" s="197">
        <v>18</v>
      </c>
      <c r="L36" s="178"/>
      <c r="M36" s="195">
        <v>1.835831048592005</v>
      </c>
      <c r="N36" s="197">
        <v>41</v>
      </c>
      <c r="O36" s="178"/>
      <c r="P36" s="195">
        <v>1.6655869926208562</v>
      </c>
      <c r="Q36" s="197">
        <v>47</v>
      </c>
      <c r="R36" s="178"/>
      <c r="S36" s="195">
        <v>7.798590182313717</v>
      </c>
      <c r="T36" s="197">
        <v>41</v>
      </c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 t="str">
        <f t="shared" si="10"/>
        <v>K</v>
      </c>
      <c r="AG36" s="178" t="str">
        <f t="shared" si="11"/>
        <v>L</v>
      </c>
      <c r="AH36" s="178" t="str">
        <f t="shared" si="12"/>
        <v>M</v>
      </c>
      <c r="AI36" s="178" t="str">
        <f t="shared" si="13"/>
        <v>N</v>
      </c>
      <c r="AJ36" s="178" t="str">
        <f t="shared" si="14"/>
        <v>O</v>
      </c>
      <c r="AK36" s="178" t="str">
        <f t="shared" si="15"/>
        <v>P</v>
      </c>
      <c r="AL36" s="178" t="str">
        <f t="shared" si="16"/>
        <v>Q</v>
      </c>
      <c r="AM36" s="178"/>
      <c r="AN36" s="198">
        <v>104.85414064979119</v>
      </c>
    </row>
    <row r="37" spans="1:40" ht="12" customHeight="1">
      <c r="A37" s="183" t="s">
        <v>138</v>
      </c>
      <c r="B37" s="189" t="s">
        <v>167</v>
      </c>
      <c r="C37" s="178"/>
      <c r="D37" s="195">
        <v>1.424697610497617</v>
      </c>
      <c r="E37" s="197">
        <v>37</v>
      </c>
      <c r="F37" s="178"/>
      <c r="G37" s="195">
        <v>1.1918030440914755</v>
      </c>
      <c r="H37" s="197">
        <v>30</v>
      </c>
      <c r="I37" s="178"/>
      <c r="J37" s="195">
        <v>1.4498294210702758</v>
      </c>
      <c r="K37" s="197">
        <v>43</v>
      </c>
      <c r="L37" s="178"/>
      <c r="M37" s="195">
        <v>1.867212775918364</v>
      </c>
      <c r="N37" s="197">
        <v>40</v>
      </c>
      <c r="O37" s="178"/>
      <c r="P37" s="195">
        <v>1.7396130811817834</v>
      </c>
      <c r="Q37" s="197">
        <v>40</v>
      </c>
      <c r="R37" s="178"/>
      <c r="S37" s="195">
        <v>7.673155932759515</v>
      </c>
      <c r="T37" s="197">
        <v>42</v>
      </c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 t="str">
        <f t="shared" si="11"/>
        <v>L</v>
      </c>
      <c r="AH37" s="178" t="str">
        <f t="shared" si="12"/>
        <v>M</v>
      </c>
      <c r="AI37" s="178" t="str">
        <f t="shared" si="13"/>
        <v>N</v>
      </c>
      <c r="AJ37" s="178" t="str">
        <f t="shared" si="14"/>
        <v>O</v>
      </c>
      <c r="AK37" s="178" t="str">
        <f t="shared" si="15"/>
        <v>P</v>
      </c>
      <c r="AL37" s="178" t="str">
        <f t="shared" si="16"/>
        <v>Q</v>
      </c>
      <c r="AM37" s="178"/>
      <c r="AN37" s="198">
        <v>103.16764345765957</v>
      </c>
    </row>
    <row r="38" spans="1:40" ht="12" customHeight="1">
      <c r="A38" s="183" t="s">
        <v>120</v>
      </c>
      <c r="B38" s="189">
        <v>8</v>
      </c>
      <c r="C38" s="178"/>
      <c r="D38" s="195">
        <v>1.4761927048529524</v>
      </c>
      <c r="E38" s="197">
        <v>24</v>
      </c>
      <c r="F38" s="178"/>
      <c r="G38" s="195">
        <v>1.1918030440914755</v>
      </c>
      <c r="H38" s="197">
        <v>30</v>
      </c>
      <c r="I38" s="178"/>
      <c r="J38" s="195">
        <v>1.390042640819955</v>
      </c>
      <c r="K38" s="197">
        <v>47</v>
      </c>
      <c r="L38" s="178"/>
      <c r="M38" s="195">
        <v>1.804449321265646</v>
      </c>
      <c r="N38" s="197">
        <v>42</v>
      </c>
      <c r="O38" s="178"/>
      <c r="P38" s="195">
        <v>1.6470804704806248</v>
      </c>
      <c r="Q38" s="197">
        <v>48</v>
      </c>
      <c r="R38" s="178"/>
      <c r="S38" s="195">
        <v>7.509568181510653</v>
      </c>
      <c r="T38" s="197">
        <v>46</v>
      </c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 t="str">
        <f t="shared" si="15"/>
        <v>P</v>
      </c>
      <c r="AL38" s="178" t="str">
        <f t="shared" si="16"/>
        <v>Q</v>
      </c>
      <c r="AM38" s="178"/>
      <c r="AN38" s="198">
        <v>100.96816218257835</v>
      </c>
    </row>
    <row r="39" spans="1:40" ht="12" customHeight="1">
      <c r="A39" s="183" t="s">
        <v>117</v>
      </c>
      <c r="B39" s="189">
        <v>9</v>
      </c>
      <c r="C39" s="178"/>
      <c r="D39" s="195">
        <v>1.2873773588833888</v>
      </c>
      <c r="E39" s="197">
        <v>48</v>
      </c>
      <c r="F39" s="178"/>
      <c r="G39" s="195">
        <v>0.9592561086589925</v>
      </c>
      <c r="H39" s="197">
        <v>48</v>
      </c>
      <c r="I39" s="178"/>
      <c r="J39" s="195">
        <v>1.5245628963831768</v>
      </c>
      <c r="K39" s="197">
        <v>38</v>
      </c>
      <c r="L39" s="178"/>
      <c r="M39" s="195">
        <v>1.741685866612928</v>
      </c>
      <c r="N39" s="197">
        <v>46</v>
      </c>
      <c r="O39" s="178"/>
      <c r="P39" s="195">
        <v>1.9246783025841006</v>
      </c>
      <c r="Q39" s="197">
        <v>17</v>
      </c>
      <c r="R39" s="178"/>
      <c r="S39" s="195">
        <v>7.437560533122587</v>
      </c>
      <c r="T39" s="197">
        <v>47</v>
      </c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 t="str">
        <f t="shared" si="16"/>
        <v>Q</v>
      </c>
      <c r="AM39" s="178"/>
      <c r="AN39" s="198">
        <v>100</v>
      </c>
    </row>
    <row r="40" spans="1:40" ht="12" customHeight="1">
      <c r="A40" s="183" t="s">
        <v>126</v>
      </c>
      <c r="B40" s="189" t="s">
        <v>165</v>
      </c>
      <c r="C40" s="178"/>
      <c r="D40" s="195">
        <v>1.39036754759406</v>
      </c>
      <c r="E40" s="197">
        <v>43</v>
      </c>
      <c r="F40" s="178"/>
      <c r="G40" s="195">
        <v>1.1191321267688246</v>
      </c>
      <c r="H40" s="197">
        <v>42</v>
      </c>
      <c r="I40" s="178"/>
      <c r="J40" s="195">
        <v>1.4199360309451157</v>
      </c>
      <c r="K40" s="197">
        <v>45</v>
      </c>
      <c r="L40" s="178"/>
      <c r="M40" s="195">
        <v>1.6946132756233894</v>
      </c>
      <c r="N40" s="197">
        <v>47</v>
      </c>
      <c r="O40" s="178"/>
      <c r="P40" s="195">
        <v>1.7766261254622466</v>
      </c>
      <c r="Q40" s="197">
        <v>34</v>
      </c>
      <c r="R40" s="178"/>
      <c r="S40" s="195">
        <v>7.400675106393637</v>
      </c>
      <c r="T40" s="197">
        <v>48</v>
      </c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 t="str">
        <f t="shared" si="16"/>
        <v>Q</v>
      </c>
      <c r="AM40" s="178"/>
      <c r="AN40" s="198">
        <v>99.50406552572333</v>
      </c>
    </row>
    <row r="41" spans="1:40" ht="12" customHeight="1">
      <c r="A41" s="183"/>
      <c r="B41" s="189"/>
      <c r="C41" s="178"/>
      <c r="D41" s="195"/>
      <c r="E41" s="197"/>
      <c r="F41" s="178"/>
      <c r="G41" s="195"/>
      <c r="H41" s="197"/>
      <c r="I41" s="178"/>
      <c r="J41" s="195"/>
      <c r="K41" s="197"/>
      <c r="L41" s="178"/>
      <c r="M41" s="195"/>
      <c r="N41" s="197"/>
      <c r="O41" s="178"/>
      <c r="P41" s="195"/>
      <c r="Q41" s="197"/>
      <c r="R41" s="178"/>
      <c r="S41" s="195"/>
      <c r="T41" s="197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98"/>
    </row>
    <row r="42" spans="1:40" ht="12" customHeight="1">
      <c r="A42" s="199" t="s">
        <v>45</v>
      </c>
      <c r="B42" s="189"/>
      <c r="C42" s="178"/>
      <c r="D42" s="195"/>
      <c r="E42" s="197"/>
      <c r="F42" s="178"/>
      <c r="G42" s="195"/>
      <c r="H42" s="197"/>
      <c r="I42" s="178"/>
      <c r="J42" s="195"/>
      <c r="K42" s="197"/>
      <c r="L42" s="178"/>
      <c r="M42" s="195"/>
      <c r="N42" s="197"/>
      <c r="O42" s="178"/>
      <c r="P42" s="195"/>
      <c r="Q42" s="197"/>
      <c r="R42" s="178"/>
      <c r="S42" s="195"/>
      <c r="T42" s="197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98"/>
    </row>
    <row r="43" spans="1:40" ht="12" customHeight="1">
      <c r="A43" s="183" t="s">
        <v>121</v>
      </c>
      <c r="B43" s="189">
        <v>7</v>
      </c>
      <c r="C43" s="178"/>
      <c r="D43" s="195">
        <v>1.7165031451778516</v>
      </c>
      <c r="E43" s="197">
        <v>1</v>
      </c>
      <c r="F43" s="178"/>
      <c r="G43" s="195">
        <v>1.380747429130368</v>
      </c>
      <c r="H43" s="197">
        <v>4</v>
      </c>
      <c r="I43" s="178"/>
      <c r="J43" s="195">
        <v>1.748763322321879</v>
      </c>
      <c r="K43" s="197">
        <v>9</v>
      </c>
      <c r="L43" s="178"/>
      <c r="M43" s="195">
        <v>2.00843054888698</v>
      </c>
      <c r="N43" s="197">
        <v>16</v>
      </c>
      <c r="O43" s="178"/>
      <c r="P43" s="195">
        <v>1.9431848247243324</v>
      </c>
      <c r="Q43" s="197">
        <v>12</v>
      </c>
      <c r="R43" s="178"/>
      <c r="S43" s="195">
        <v>8.797629270241412</v>
      </c>
      <c r="T43" s="197">
        <v>5</v>
      </c>
      <c r="U43" s="178"/>
      <c r="V43" s="178" t="str">
        <f>CHAR(65)</f>
        <v>A</v>
      </c>
      <c r="W43" s="178" t="str">
        <f>CHAR(66)</f>
        <v>B</v>
      </c>
      <c r="X43" s="178" t="str">
        <f>CHAR(67)</f>
        <v>C</v>
      </c>
      <c r="Y43" s="178" t="str">
        <f>CHAR(68)</f>
        <v>D</v>
      </c>
      <c r="Z43" s="178" t="str">
        <f>CHAR(69)</f>
        <v>E</v>
      </c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98">
        <v>118.28648965022693</v>
      </c>
    </row>
    <row r="44" spans="1:40" ht="12" customHeight="1">
      <c r="A44" s="183" t="s">
        <v>160</v>
      </c>
      <c r="B44" s="189">
        <v>9</v>
      </c>
      <c r="C44" s="178"/>
      <c r="D44" s="195">
        <v>1.4075325790458384</v>
      </c>
      <c r="E44" s="197">
        <v>40</v>
      </c>
      <c r="F44" s="178"/>
      <c r="G44" s="195">
        <v>1.4243499795239585</v>
      </c>
      <c r="H44" s="197">
        <v>3</v>
      </c>
      <c r="I44" s="178"/>
      <c r="J44" s="195">
        <v>1.5992963716960775</v>
      </c>
      <c r="K44" s="197">
        <v>26</v>
      </c>
      <c r="L44" s="178"/>
      <c r="M44" s="195">
        <v>2.0868848672028775</v>
      </c>
      <c r="N44" s="197">
        <v>11</v>
      </c>
      <c r="O44" s="178"/>
      <c r="P44" s="195">
        <v>1.9246783025841008</v>
      </c>
      <c r="Q44" s="197">
        <v>15</v>
      </c>
      <c r="R44" s="178"/>
      <c r="S44" s="195">
        <v>8.442742100052852</v>
      </c>
      <c r="T44" s="197">
        <v>13</v>
      </c>
      <c r="U44" s="178"/>
      <c r="V44" s="178" t="str">
        <f>CHAR(65)</f>
        <v>A</v>
      </c>
      <c r="W44" s="178" t="str">
        <f>CHAR(66)</f>
        <v>B</v>
      </c>
      <c r="X44" s="178" t="str">
        <f>CHAR(67)</f>
        <v>C</v>
      </c>
      <c r="Y44" s="178" t="str">
        <f>CHAR(68)</f>
        <v>D</v>
      </c>
      <c r="Z44" s="178" t="str">
        <f>CHAR(69)</f>
        <v>E</v>
      </c>
      <c r="AA44" s="178" t="str">
        <f aca="true" t="shared" si="17" ref="AA44:AA49">CHAR(70)</f>
        <v>F</v>
      </c>
      <c r="AB44" s="178" t="str">
        <f aca="true" t="shared" si="18" ref="AB44:AB50">CHAR(71)</f>
        <v>G</v>
      </c>
      <c r="AC44" s="178" t="str">
        <f aca="true" t="shared" si="19" ref="AC44:AC52">CHAR(72)</f>
        <v>H</v>
      </c>
      <c r="AD44" s="178" t="str">
        <f aca="true" t="shared" si="20" ref="AD44:AD53">CHAR(73)</f>
        <v>I</v>
      </c>
      <c r="AE44" s="178" t="str">
        <f aca="true" t="shared" si="21" ref="AE44:AE53">CHAR(74)</f>
        <v>J</v>
      </c>
      <c r="AF44" s="178" t="str">
        <f aca="true" t="shared" si="22" ref="AF44:AF53">CHAR(75)</f>
        <v>K</v>
      </c>
      <c r="AG44" s="178"/>
      <c r="AH44" s="178"/>
      <c r="AI44" s="178"/>
      <c r="AJ44" s="178"/>
      <c r="AK44" s="178"/>
      <c r="AL44" s="178"/>
      <c r="AM44" s="178"/>
      <c r="AN44" s="198">
        <v>113.51493628124125</v>
      </c>
    </row>
    <row r="45" spans="1:40" ht="12" customHeight="1">
      <c r="A45" s="183" t="s">
        <v>161</v>
      </c>
      <c r="B45" s="189">
        <v>9</v>
      </c>
      <c r="C45" s="178"/>
      <c r="D45" s="195">
        <v>1.4590276734011738</v>
      </c>
      <c r="E45" s="197">
        <v>35</v>
      </c>
      <c r="F45" s="178"/>
      <c r="G45" s="195">
        <v>1.2208714110205359</v>
      </c>
      <c r="H45" s="197">
        <v>24</v>
      </c>
      <c r="I45" s="178"/>
      <c r="J45" s="195">
        <v>1.748763322321879</v>
      </c>
      <c r="K45" s="197">
        <v>9</v>
      </c>
      <c r="L45" s="178"/>
      <c r="M45" s="195">
        <v>2.00843054888698</v>
      </c>
      <c r="N45" s="197">
        <v>16</v>
      </c>
      <c r="O45" s="178"/>
      <c r="P45" s="195">
        <v>1.9246783025841006</v>
      </c>
      <c r="Q45" s="197">
        <v>17</v>
      </c>
      <c r="R45" s="178"/>
      <c r="S45" s="195">
        <v>8.36177125821467</v>
      </c>
      <c r="T45" s="197">
        <v>15</v>
      </c>
      <c r="U45" s="178"/>
      <c r="V45" s="178"/>
      <c r="W45" s="178" t="str">
        <f>CHAR(66)</f>
        <v>B</v>
      </c>
      <c r="X45" s="178" t="str">
        <f>CHAR(67)</f>
        <v>C</v>
      </c>
      <c r="Y45" s="178" t="str">
        <f>CHAR(68)</f>
        <v>D</v>
      </c>
      <c r="Z45" s="178" t="str">
        <f>CHAR(69)</f>
        <v>E</v>
      </c>
      <c r="AA45" s="178" t="str">
        <f t="shared" si="17"/>
        <v>F</v>
      </c>
      <c r="AB45" s="178" t="str">
        <f t="shared" si="18"/>
        <v>G</v>
      </c>
      <c r="AC45" s="178" t="str">
        <f t="shared" si="19"/>
        <v>H</v>
      </c>
      <c r="AD45" s="178" t="str">
        <f t="shared" si="20"/>
        <v>I</v>
      </c>
      <c r="AE45" s="178" t="str">
        <f t="shared" si="21"/>
        <v>J</v>
      </c>
      <c r="AF45" s="178" t="str">
        <f t="shared" si="22"/>
        <v>K</v>
      </c>
      <c r="AG45" s="178" t="str">
        <f aca="true" t="shared" si="23" ref="AG45:AG53">CHAR(76)</f>
        <v>L</v>
      </c>
      <c r="AH45" s="178" t="str">
        <f aca="true" t="shared" si="24" ref="AH45:AH54">CHAR(77)</f>
        <v>M</v>
      </c>
      <c r="AI45" s="178"/>
      <c r="AJ45" s="178"/>
      <c r="AK45" s="178"/>
      <c r="AL45" s="178"/>
      <c r="AM45" s="178"/>
      <c r="AN45" s="198">
        <v>112.42626155412361</v>
      </c>
    </row>
    <row r="46" spans="1:40" ht="12" customHeight="1">
      <c r="A46" s="183" t="s">
        <v>163</v>
      </c>
      <c r="B46" s="189">
        <v>8</v>
      </c>
      <c r="C46" s="178"/>
      <c r="D46" s="195">
        <v>1.527687799208288</v>
      </c>
      <c r="E46" s="197">
        <v>10</v>
      </c>
      <c r="F46" s="178"/>
      <c r="G46" s="195">
        <v>1.148200493697885</v>
      </c>
      <c r="H46" s="197">
        <v>40</v>
      </c>
      <c r="I46" s="178"/>
      <c r="J46" s="195">
        <v>1.6740298470089783</v>
      </c>
      <c r="K46" s="197">
        <v>17</v>
      </c>
      <c r="L46" s="178"/>
      <c r="M46" s="195">
        <v>2.0868848672028775</v>
      </c>
      <c r="N46" s="197">
        <v>11</v>
      </c>
      <c r="O46" s="178"/>
      <c r="P46" s="195">
        <v>1.832145691882942</v>
      </c>
      <c r="Q46" s="197">
        <v>27</v>
      </c>
      <c r="R46" s="178"/>
      <c r="S46" s="195">
        <v>8.26894869900097</v>
      </c>
      <c r="T46" s="197">
        <v>20</v>
      </c>
      <c r="U46" s="178"/>
      <c r="V46" s="178"/>
      <c r="W46" s="178" t="str">
        <f>CHAR(66)</f>
        <v>B</v>
      </c>
      <c r="X46" s="178" t="str">
        <f>CHAR(67)</f>
        <v>C</v>
      </c>
      <c r="Y46" s="178" t="str">
        <f>CHAR(68)</f>
        <v>D</v>
      </c>
      <c r="Z46" s="178" t="str">
        <f>CHAR(69)</f>
        <v>E</v>
      </c>
      <c r="AA46" s="178" t="str">
        <f t="shared" si="17"/>
        <v>F</v>
      </c>
      <c r="AB46" s="178" t="str">
        <f t="shared" si="18"/>
        <v>G</v>
      </c>
      <c r="AC46" s="178" t="str">
        <f t="shared" si="19"/>
        <v>H</v>
      </c>
      <c r="AD46" s="178" t="str">
        <f t="shared" si="20"/>
        <v>I</v>
      </c>
      <c r="AE46" s="178" t="str">
        <f t="shared" si="21"/>
        <v>J</v>
      </c>
      <c r="AF46" s="178" t="str">
        <f t="shared" si="22"/>
        <v>K</v>
      </c>
      <c r="AG46" s="178" t="str">
        <f t="shared" si="23"/>
        <v>L</v>
      </c>
      <c r="AH46" s="178" t="str">
        <f t="shared" si="24"/>
        <v>M</v>
      </c>
      <c r="AI46" s="178" t="str">
        <f aca="true" t="shared" si="25" ref="AI46:AI55">CHAR(78)</f>
        <v>N</v>
      </c>
      <c r="AJ46" s="178" t="str">
        <f aca="true" t="shared" si="26" ref="AJ46:AJ56">CHAR(79)</f>
        <v>O</v>
      </c>
      <c r="AK46" s="178"/>
      <c r="AL46" s="178"/>
      <c r="AM46" s="178"/>
      <c r="AN46" s="198">
        <v>111.17823730208127</v>
      </c>
    </row>
    <row r="47" spans="1:40" ht="12" customHeight="1">
      <c r="A47" s="183" t="s">
        <v>162</v>
      </c>
      <c r="B47" s="189">
        <v>9</v>
      </c>
      <c r="C47" s="178"/>
      <c r="D47" s="195">
        <v>1.424697610497617</v>
      </c>
      <c r="E47" s="197">
        <v>37</v>
      </c>
      <c r="F47" s="178"/>
      <c r="G47" s="195">
        <v>1.2354055944850661</v>
      </c>
      <c r="H47" s="197">
        <v>20</v>
      </c>
      <c r="I47" s="178"/>
      <c r="J47" s="195">
        <v>1.7786567124470394</v>
      </c>
      <c r="K47" s="197">
        <v>6</v>
      </c>
      <c r="L47" s="178"/>
      <c r="M47" s="195">
        <v>1.9456670942342618</v>
      </c>
      <c r="N47" s="197">
        <v>26</v>
      </c>
      <c r="O47" s="178"/>
      <c r="P47" s="195">
        <v>1.70260003690132</v>
      </c>
      <c r="Q47" s="197">
        <v>44</v>
      </c>
      <c r="R47" s="178"/>
      <c r="S47" s="195">
        <v>8.087027048565304</v>
      </c>
      <c r="T47" s="197">
        <v>28</v>
      </c>
      <c r="U47" s="178"/>
      <c r="V47" s="178"/>
      <c r="W47" s="178"/>
      <c r="X47" s="178"/>
      <c r="Y47" s="178" t="str">
        <f>CHAR(68)</f>
        <v>D</v>
      </c>
      <c r="Z47" s="178" t="str">
        <f>CHAR(69)</f>
        <v>E</v>
      </c>
      <c r="AA47" s="178" t="str">
        <f t="shared" si="17"/>
        <v>F</v>
      </c>
      <c r="AB47" s="178" t="str">
        <f t="shared" si="18"/>
        <v>G</v>
      </c>
      <c r="AC47" s="178" t="str">
        <f t="shared" si="19"/>
        <v>H</v>
      </c>
      <c r="AD47" s="178" t="str">
        <f t="shared" si="20"/>
        <v>I</v>
      </c>
      <c r="AE47" s="178" t="str">
        <f t="shared" si="21"/>
        <v>J</v>
      </c>
      <c r="AF47" s="178" t="str">
        <f t="shared" si="22"/>
        <v>K</v>
      </c>
      <c r="AG47" s="178" t="str">
        <f t="shared" si="23"/>
        <v>L</v>
      </c>
      <c r="AH47" s="178" t="str">
        <f t="shared" si="24"/>
        <v>M</v>
      </c>
      <c r="AI47" s="178" t="str">
        <f t="shared" si="25"/>
        <v>N</v>
      </c>
      <c r="AJ47" s="178" t="str">
        <f t="shared" si="26"/>
        <v>O</v>
      </c>
      <c r="AK47" s="178" t="str">
        <f aca="true" t="shared" si="27" ref="AK47:AK56">CHAR(80)</f>
        <v>P</v>
      </c>
      <c r="AL47" s="178" t="str">
        <f aca="true" t="shared" si="28" ref="AL47:AL56">CHAR(81)</f>
        <v>Q</v>
      </c>
      <c r="AM47" s="178"/>
      <c r="AN47" s="198">
        <v>108.73225182572119</v>
      </c>
    </row>
    <row r="48" spans="1:40" ht="12" customHeight="1">
      <c r="A48" s="183" t="s">
        <v>156</v>
      </c>
      <c r="B48" s="189">
        <v>9</v>
      </c>
      <c r="C48" s="178"/>
      <c r="D48" s="195">
        <v>1.4075325790458384</v>
      </c>
      <c r="E48" s="197">
        <v>40</v>
      </c>
      <c r="F48" s="178"/>
      <c r="G48" s="195">
        <v>1.1191321267688246</v>
      </c>
      <c r="H48" s="197">
        <v>42</v>
      </c>
      <c r="I48" s="178"/>
      <c r="J48" s="195">
        <v>1.5992963716960775</v>
      </c>
      <c r="K48" s="197">
        <v>26</v>
      </c>
      <c r="L48" s="178"/>
      <c r="M48" s="195">
        <v>1.9142853669079027</v>
      </c>
      <c r="N48" s="197">
        <v>29</v>
      </c>
      <c r="O48" s="178"/>
      <c r="P48" s="195">
        <v>1.9987043911450275</v>
      </c>
      <c r="Q48" s="197">
        <v>6</v>
      </c>
      <c r="R48" s="178"/>
      <c r="S48" s="195">
        <v>8.03895083556367</v>
      </c>
      <c r="T48" s="197">
        <v>30</v>
      </c>
      <c r="U48" s="178"/>
      <c r="V48" s="178"/>
      <c r="W48" s="178"/>
      <c r="X48" s="178"/>
      <c r="Y48" s="178"/>
      <c r="Z48" s="178"/>
      <c r="AA48" s="178" t="str">
        <f t="shared" si="17"/>
        <v>F</v>
      </c>
      <c r="AB48" s="178" t="str">
        <f t="shared" si="18"/>
        <v>G</v>
      </c>
      <c r="AC48" s="178" t="str">
        <f t="shared" si="19"/>
        <v>H</v>
      </c>
      <c r="AD48" s="178" t="str">
        <f t="shared" si="20"/>
        <v>I</v>
      </c>
      <c r="AE48" s="178" t="str">
        <f t="shared" si="21"/>
        <v>J</v>
      </c>
      <c r="AF48" s="178" t="str">
        <f t="shared" si="22"/>
        <v>K</v>
      </c>
      <c r="AG48" s="178" t="str">
        <f t="shared" si="23"/>
        <v>L</v>
      </c>
      <c r="AH48" s="178" t="str">
        <f t="shared" si="24"/>
        <v>M</v>
      </c>
      <c r="AI48" s="178" t="str">
        <f t="shared" si="25"/>
        <v>N</v>
      </c>
      <c r="AJ48" s="178" t="str">
        <f t="shared" si="26"/>
        <v>O</v>
      </c>
      <c r="AK48" s="178" t="str">
        <f t="shared" si="27"/>
        <v>P</v>
      </c>
      <c r="AL48" s="178" t="str">
        <f t="shared" si="28"/>
        <v>Q</v>
      </c>
      <c r="AM48" s="178"/>
      <c r="AN48" s="198">
        <v>108.08585422280382</v>
      </c>
    </row>
    <row r="49" spans="1:40" ht="12" customHeight="1">
      <c r="A49" s="183" t="s">
        <v>159</v>
      </c>
      <c r="B49" s="189">
        <v>9</v>
      </c>
      <c r="C49" s="178"/>
      <c r="D49" s="195">
        <v>1.4761927048529526</v>
      </c>
      <c r="E49" s="197">
        <v>21</v>
      </c>
      <c r="F49" s="178"/>
      <c r="G49" s="195">
        <v>1.1772688606269455</v>
      </c>
      <c r="H49" s="197">
        <v>35</v>
      </c>
      <c r="I49" s="178"/>
      <c r="J49" s="195">
        <v>1.5395095914457568</v>
      </c>
      <c r="K49" s="197">
        <v>34</v>
      </c>
      <c r="L49" s="178"/>
      <c r="M49" s="195">
        <v>1.7573767302761074</v>
      </c>
      <c r="N49" s="197">
        <v>45</v>
      </c>
      <c r="O49" s="178"/>
      <c r="P49" s="195">
        <v>2.054223957565723</v>
      </c>
      <c r="Q49" s="197">
        <v>4</v>
      </c>
      <c r="R49" s="178"/>
      <c r="S49" s="195">
        <v>8.004571844767487</v>
      </c>
      <c r="T49" s="197">
        <v>31</v>
      </c>
      <c r="U49" s="178"/>
      <c r="V49" s="178"/>
      <c r="W49" s="178"/>
      <c r="X49" s="178"/>
      <c r="Y49" s="178"/>
      <c r="Z49" s="178"/>
      <c r="AA49" s="178" t="str">
        <f t="shared" si="17"/>
        <v>F</v>
      </c>
      <c r="AB49" s="178" t="str">
        <f t="shared" si="18"/>
        <v>G</v>
      </c>
      <c r="AC49" s="178" t="str">
        <f t="shared" si="19"/>
        <v>H</v>
      </c>
      <c r="AD49" s="178" t="str">
        <f t="shared" si="20"/>
        <v>I</v>
      </c>
      <c r="AE49" s="178" t="str">
        <f t="shared" si="21"/>
        <v>J</v>
      </c>
      <c r="AF49" s="178" t="str">
        <f t="shared" si="22"/>
        <v>K</v>
      </c>
      <c r="AG49" s="178" t="str">
        <f t="shared" si="23"/>
        <v>L</v>
      </c>
      <c r="AH49" s="178" t="str">
        <f t="shared" si="24"/>
        <v>M</v>
      </c>
      <c r="AI49" s="178" t="str">
        <f t="shared" si="25"/>
        <v>N</v>
      </c>
      <c r="AJ49" s="178" t="str">
        <f t="shared" si="26"/>
        <v>O</v>
      </c>
      <c r="AK49" s="178" t="str">
        <f t="shared" si="27"/>
        <v>P</v>
      </c>
      <c r="AL49" s="178" t="str">
        <f t="shared" si="28"/>
        <v>Q</v>
      </c>
      <c r="AM49" s="178"/>
      <c r="AN49" s="198">
        <v>107.62361945317633</v>
      </c>
    </row>
    <row r="50" spans="1:40" ht="12" customHeight="1">
      <c r="A50" s="183" t="s">
        <v>152</v>
      </c>
      <c r="B50" s="189">
        <v>9</v>
      </c>
      <c r="C50" s="178"/>
      <c r="D50" s="195">
        <v>1.493357736304731</v>
      </c>
      <c r="E50" s="197">
        <v>15</v>
      </c>
      <c r="F50" s="178"/>
      <c r="G50" s="195">
        <v>1.148200493697885</v>
      </c>
      <c r="H50" s="197">
        <v>40</v>
      </c>
      <c r="I50" s="178"/>
      <c r="J50" s="195">
        <v>1.5395095914457568</v>
      </c>
      <c r="K50" s="197">
        <v>34</v>
      </c>
      <c r="L50" s="178"/>
      <c r="M50" s="195">
        <v>1.8985945032447233</v>
      </c>
      <c r="N50" s="197">
        <v>32</v>
      </c>
      <c r="O50" s="178"/>
      <c r="P50" s="195">
        <v>1.7951326476024785</v>
      </c>
      <c r="Q50" s="197">
        <v>31</v>
      </c>
      <c r="R50" s="178"/>
      <c r="S50" s="195">
        <v>7.874794972295574</v>
      </c>
      <c r="T50" s="197">
        <v>34</v>
      </c>
      <c r="U50" s="178"/>
      <c r="V50" s="178"/>
      <c r="W50" s="178"/>
      <c r="X50" s="178"/>
      <c r="Y50" s="178"/>
      <c r="Z50" s="178"/>
      <c r="AA50" s="178"/>
      <c r="AB50" s="178" t="str">
        <f t="shared" si="18"/>
        <v>G</v>
      </c>
      <c r="AC50" s="178" t="str">
        <f t="shared" si="19"/>
        <v>H</v>
      </c>
      <c r="AD50" s="178" t="str">
        <f t="shared" si="20"/>
        <v>I</v>
      </c>
      <c r="AE50" s="178" t="str">
        <f t="shared" si="21"/>
        <v>J</v>
      </c>
      <c r="AF50" s="178" t="str">
        <f t="shared" si="22"/>
        <v>K</v>
      </c>
      <c r="AG50" s="178" t="str">
        <f t="shared" si="23"/>
        <v>L</v>
      </c>
      <c r="AH50" s="178" t="str">
        <f t="shared" si="24"/>
        <v>M</v>
      </c>
      <c r="AI50" s="178" t="str">
        <f t="shared" si="25"/>
        <v>N</v>
      </c>
      <c r="AJ50" s="178" t="str">
        <f t="shared" si="26"/>
        <v>O</v>
      </c>
      <c r="AK50" s="178" t="str">
        <f t="shared" si="27"/>
        <v>P</v>
      </c>
      <c r="AL50" s="178" t="str">
        <f t="shared" si="28"/>
        <v>Q</v>
      </c>
      <c r="AM50" s="178"/>
      <c r="AN50" s="198">
        <v>105.87873452896011</v>
      </c>
    </row>
    <row r="51" spans="1:40" ht="12" customHeight="1">
      <c r="A51" s="183" t="s">
        <v>153</v>
      </c>
      <c r="B51" s="189">
        <v>9</v>
      </c>
      <c r="C51" s="178"/>
      <c r="D51" s="195">
        <v>1.4761927048529526</v>
      </c>
      <c r="E51" s="197">
        <v>21</v>
      </c>
      <c r="F51" s="178"/>
      <c r="G51" s="195">
        <v>1.075529576375234</v>
      </c>
      <c r="H51" s="197">
        <v>44</v>
      </c>
      <c r="I51" s="178"/>
      <c r="J51" s="195">
        <v>1.6142430667586574</v>
      </c>
      <c r="K51" s="197">
        <v>25</v>
      </c>
      <c r="L51" s="178"/>
      <c r="M51" s="195">
        <v>1.8672127759183643</v>
      </c>
      <c r="N51" s="197">
        <v>39</v>
      </c>
      <c r="O51" s="178"/>
      <c r="P51" s="195">
        <v>1.8136391697427103</v>
      </c>
      <c r="Q51" s="197">
        <v>29</v>
      </c>
      <c r="R51" s="178"/>
      <c r="S51" s="195">
        <v>7.846817293647919</v>
      </c>
      <c r="T51" s="197">
        <v>36</v>
      </c>
      <c r="U51" s="178"/>
      <c r="V51" s="178"/>
      <c r="W51" s="178"/>
      <c r="X51" s="178"/>
      <c r="Y51" s="178"/>
      <c r="Z51" s="178"/>
      <c r="AA51" s="178"/>
      <c r="AB51" s="178"/>
      <c r="AC51" s="178" t="str">
        <f t="shared" si="19"/>
        <v>H</v>
      </c>
      <c r="AD51" s="178" t="str">
        <f t="shared" si="20"/>
        <v>I</v>
      </c>
      <c r="AE51" s="178" t="str">
        <f t="shared" si="21"/>
        <v>J</v>
      </c>
      <c r="AF51" s="178" t="str">
        <f t="shared" si="22"/>
        <v>K</v>
      </c>
      <c r="AG51" s="178" t="str">
        <f t="shared" si="23"/>
        <v>L</v>
      </c>
      <c r="AH51" s="178" t="str">
        <f t="shared" si="24"/>
        <v>M</v>
      </c>
      <c r="AI51" s="178" t="str">
        <f t="shared" si="25"/>
        <v>N</v>
      </c>
      <c r="AJ51" s="178" t="str">
        <f t="shared" si="26"/>
        <v>O</v>
      </c>
      <c r="AK51" s="178" t="str">
        <f t="shared" si="27"/>
        <v>P</v>
      </c>
      <c r="AL51" s="178" t="str">
        <f t="shared" si="28"/>
        <v>Q</v>
      </c>
      <c r="AM51" s="178"/>
      <c r="AN51" s="198">
        <v>105.50256712133957</v>
      </c>
    </row>
    <row r="52" spans="1:40" ht="12" customHeight="1">
      <c r="A52" s="183" t="s">
        <v>158</v>
      </c>
      <c r="B52" s="189">
        <v>9</v>
      </c>
      <c r="C52" s="178"/>
      <c r="D52" s="195">
        <v>1.493357736304731</v>
      </c>
      <c r="E52" s="197">
        <v>15</v>
      </c>
      <c r="F52" s="178"/>
      <c r="G52" s="195">
        <v>1.1772688606269455</v>
      </c>
      <c r="H52" s="197">
        <v>35</v>
      </c>
      <c r="I52" s="178"/>
      <c r="J52" s="195">
        <v>1.5245628963831768</v>
      </c>
      <c r="K52" s="197">
        <v>38</v>
      </c>
      <c r="L52" s="178"/>
      <c r="M52" s="195">
        <v>1.9299762305710821</v>
      </c>
      <c r="N52" s="197">
        <v>27</v>
      </c>
      <c r="O52" s="178"/>
      <c r="P52" s="195">
        <v>1.7211065590415515</v>
      </c>
      <c r="Q52" s="197">
        <v>43</v>
      </c>
      <c r="R52" s="178"/>
      <c r="S52" s="195">
        <v>7.846272282927487</v>
      </c>
      <c r="T52" s="197">
        <v>37</v>
      </c>
      <c r="U52" s="178"/>
      <c r="V52" s="178"/>
      <c r="W52" s="178"/>
      <c r="X52" s="178"/>
      <c r="Y52" s="178"/>
      <c r="Z52" s="178"/>
      <c r="AA52" s="178"/>
      <c r="AB52" s="178"/>
      <c r="AC52" s="178" t="str">
        <f t="shared" si="19"/>
        <v>H</v>
      </c>
      <c r="AD52" s="178" t="str">
        <f t="shared" si="20"/>
        <v>I</v>
      </c>
      <c r="AE52" s="178" t="str">
        <f t="shared" si="21"/>
        <v>J</v>
      </c>
      <c r="AF52" s="178" t="str">
        <f t="shared" si="22"/>
        <v>K</v>
      </c>
      <c r="AG52" s="178" t="str">
        <f t="shared" si="23"/>
        <v>L</v>
      </c>
      <c r="AH52" s="178" t="str">
        <f t="shared" si="24"/>
        <v>M</v>
      </c>
      <c r="AI52" s="178" t="str">
        <f t="shared" si="25"/>
        <v>N</v>
      </c>
      <c r="AJ52" s="178" t="str">
        <f t="shared" si="26"/>
        <v>O</v>
      </c>
      <c r="AK52" s="178" t="str">
        <f t="shared" si="27"/>
        <v>P</v>
      </c>
      <c r="AL52" s="178" t="str">
        <f t="shared" si="28"/>
        <v>Q</v>
      </c>
      <c r="AM52" s="178"/>
      <c r="AN52" s="198">
        <v>105.49523930574729</v>
      </c>
    </row>
    <row r="53" spans="1:40" ht="12" customHeight="1">
      <c r="A53" s="183" t="s">
        <v>151</v>
      </c>
      <c r="B53" s="189">
        <v>9</v>
      </c>
      <c r="C53" s="178"/>
      <c r="D53" s="195">
        <v>1.527687799208288</v>
      </c>
      <c r="E53" s="197">
        <v>10</v>
      </c>
      <c r="F53" s="178"/>
      <c r="G53" s="195">
        <v>1.1772688606269452</v>
      </c>
      <c r="H53" s="197">
        <v>37</v>
      </c>
      <c r="I53" s="178"/>
      <c r="J53" s="195">
        <v>1.4797228111954364</v>
      </c>
      <c r="K53" s="197">
        <v>42</v>
      </c>
      <c r="L53" s="178"/>
      <c r="M53" s="195">
        <v>1.8829036395815437</v>
      </c>
      <c r="N53" s="197">
        <v>38</v>
      </c>
      <c r="O53" s="178"/>
      <c r="P53" s="195">
        <v>1.7766261254622466</v>
      </c>
      <c r="Q53" s="197">
        <v>34</v>
      </c>
      <c r="R53" s="178"/>
      <c r="S53" s="195">
        <v>7.84420923607446</v>
      </c>
      <c r="T53" s="197">
        <v>39</v>
      </c>
      <c r="U53" s="178"/>
      <c r="V53" s="178"/>
      <c r="W53" s="178"/>
      <c r="X53" s="178"/>
      <c r="Y53" s="178"/>
      <c r="Z53" s="178"/>
      <c r="AA53" s="178"/>
      <c r="AB53" s="178"/>
      <c r="AC53" s="178"/>
      <c r="AD53" s="178" t="str">
        <f t="shared" si="20"/>
        <v>I</v>
      </c>
      <c r="AE53" s="178" t="str">
        <f t="shared" si="21"/>
        <v>J</v>
      </c>
      <c r="AF53" s="178" t="str">
        <f t="shared" si="22"/>
        <v>K</v>
      </c>
      <c r="AG53" s="178" t="str">
        <f t="shared" si="23"/>
        <v>L</v>
      </c>
      <c r="AH53" s="178" t="str">
        <f t="shared" si="24"/>
        <v>M</v>
      </c>
      <c r="AI53" s="178" t="str">
        <f t="shared" si="25"/>
        <v>N</v>
      </c>
      <c r="AJ53" s="178" t="str">
        <f t="shared" si="26"/>
        <v>O</v>
      </c>
      <c r="AK53" s="178" t="str">
        <f t="shared" si="27"/>
        <v>P</v>
      </c>
      <c r="AL53" s="178" t="str">
        <f t="shared" si="28"/>
        <v>Q</v>
      </c>
      <c r="AM53" s="178"/>
      <c r="AN53" s="198">
        <v>105.46750108642335</v>
      </c>
    </row>
    <row r="54" spans="1:40" ht="12" customHeight="1">
      <c r="A54" s="183" t="s">
        <v>154</v>
      </c>
      <c r="B54" s="189">
        <v>9</v>
      </c>
      <c r="C54" s="178"/>
      <c r="D54" s="195">
        <v>1.3732025161422814</v>
      </c>
      <c r="E54" s="197">
        <v>45</v>
      </c>
      <c r="F54" s="178"/>
      <c r="G54" s="195">
        <v>1.0464612094461736</v>
      </c>
      <c r="H54" s="197">
        <v>46</v>
      </c>
      <c r="I54" s="178"/>
      <c r="J54" s="195">
        <v>1.644136456883818</v>
      </c>
      <c r="K54" s="197">
        <v>20</v>
      </c>
      <c r="L54" s="178"/>
      <c r="M54" s="195">
        <v>1.8985945032447231</v>
      </c>
      <c r="N54" s="197">
        <v>34</v>
      </c>
      <c r="O54" s="178"/>
      <c r="P54" s="195">
        <v>1.684093514761088</v>
      </c>
      <c r="Q54" s="197">
        <v>45</v>
      </c>
      <c r="R54" s="178"/>
      <c r="S54" s="195">
        <v>7.646488200478084</v>
      </c>
      <c r="T54" s="197">
        <v>43</v>
      </c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 t="str">
        <f t="shared" si="24"/>
        <v>M</v>
      </c>
      <c r="AI54" s="178" t="str">
        <f t="shared" si="25"/>
        <v>N</v>
      </c>
      <c r="AJ54" s="178" t="str">
        <f t="shared" si="26"/>
        <v>O</v>
      </c>
      <c r="AK54" s="178" t="str">
        <f t="shared" si="27"/>
        <v>P</v>
      </c>
      <c r="AL54" s="178" t="str">
        <f t="shared" si="28"/>
        <v>Q</v>
      </c>
      <c r="AM54" s="178"/>
      <c r="AN54" s="198">
        <v>102.80908863094362</v>
      </c>
    </row>
    <row r="55" spans="1:40" ht="12" customHeight="1">
      <c r="A55" s="183" t="s">
        <v>157</v>
      </c>
      <c r="B55" s="189">
        <v>9</v>
      </c>
      <c r="C55" s="178"/>
      <c r="D55" s="195">
        <v>1.4676101891270632</v>
      </c>
      <c r="E55" s="197">
        <v>30</v>
      </c>
      <c r="F55" s="178"/>
      <c r="G55" s="195">
        <v>1.0464612094461736</v>
      </c>
      <c r="H55" s="197">
        <v>46</v>
      </c>
      <c r="I55" s="178"/>
      <c r="J55" s="195">
        <v>1.390042640819955</v>
      </c>
      <c r="K55" s="197">
        <v>47</v>
      </c>
      <c r="L55" s="178"/>
      <c r="M55" s="195">
        <v>1.773067593939287</v>
      </c>
      <c r="N55" s="197">
        <v>44</v>
      </c>
      <c r="O55" s="178"/>
      <c r="P55" s="195">
        <v>1.887665258303637</v>
      </c>
      <c r="Q55" s="197">
        <v>21</v>
      </c>
      <c r="R55" s="178"/>
      <c r="S55" s="195">
        <v>7.564846891636116</v>
      </c>
      <c r="T55" s="197">
        <v>44</v>
      </c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 t="str">
        <f t="shared" si="25"/>
        <v>N</v>
      </c>
      <c r="AJ55" s="178" t="str">
        <f t="shared" si="26"/>
        <v>O</v>
      </c>
      <c r="AK55" s="178" t="str">
        <f t="shared" si="27"/>
        <v>P</v>
      </c>
      <c r="AL55" s="178" t="str">
        <f t="shared" si="28"/>
        <v>Q</v>
      </c>
      <c r="AM55" s="178"/>
      <c r="AN55" s="198">
        <v>101.7113992947912</v>
      </c>
    </row>
    <row r="56" spans="1:40" ht="12" customHeight="1">
      <c r="A56" s="183" t="s">
        <v>155</v>
      </c>
      <c r="B56" s="189">
        <v>9</v>
      </c>
      <c r="C56" s="178"/>
      <c r="D56" s="195">
        <v>1.4761927048529524</v>
      </c>
      <c r="E56" s="197">
        <v>24</v>
      </c>
      <c r="F56" s="178"/>
      <c r="G56" s="195">
        <v>1.0609953929107039</v>
      </c>
      <c r="H56" s="197">
        <v>45</v>
      </c>
      <c r="I56" s="178"/>
      <c r="J56" s="195">
        <v>1.4199360309451157</v>
      </c>
      <c r="K56" s="197">
        <v>45</v>
      </c>
      <c r="L56" s="178"/>
      <c r="M56" s="195">
        <v>1.6475406846338505</v>
      </c>
      <c r="N56" s="197">
        <v>48</v>
      </c>
      <c r="O56" s="178"/>
      <c r="P56" s="195">
        <v>1.9431848247243324</v>
      </c>
      <c r="Q56" s="197">
        <v>12</v>
      </c>
      <c r="R56" s="178"/>
      <c r="S56" s="195">
        <v>7.547849638066954</v>
      </c>
      <c r="T56" s="197">
        <v>45</v>
      </c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 t="str">
        <f t="shared" si="26"/>
        <v>O</v>
      </c>
      <c r="AK56" s="178" t="str">
        <f t="shared" si="27"/>
        <v>P</v>
      </c>
      <c r="AL56" s="178" t="str">
        <f t="shared" si="28"/>
        <v>Q</v>
      </c>
      <c r="AM56" s="178"/>
      <c r="AN56" s="198">
        <v>101.48286665302693</v>
      </c>
    </row>
    <row r="57" spans="1:40" ht="12" customHeight="1">
      <c r="A57" s="183"/>
      <c r="B57" s="189"/>
      <c r="C57" s="178"/>
      <c r="D57" s="195"/>
      <c r="E57" s="178"/>
      <c r="F57" s="178"/>
      <c r="G57" s="195"/>
      <c r="H57" s="178"/>
      <c r="I57" s="178"/>
      <c r="J57" s="195"/>
      <c r="K57" s="178"/>
      <c r="L57" s="178"/>
      <c r="M57" s="195"/>
      <c r="N57" s="178"/>
      <c r="O57" s="178"/>
      <c r="P57" s="195"/>
      <c r="Q57" s="178"/>
      <c r="R57" s="178"/>
      <c r="S57" s="195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</row>
    <row r="58" spans="1:40" ht="12" customHeight="1">
      <c r="A58" s="183" t="s">
        <v>179</v>
      </c>
      <c r="B58" s="189"/>
      <c r="C58" s="178"/>
      <c r="D58" s="312">
        <v>1.4845964181678857</v>
      </c>
      <c r="E58" s="312"/>
      <c r="F58" s="178"/>
      <c r="G58" s="312">
        <v>1.2302580711747118</v>
      </c>
      <c r="H58" s="312"/>
      <c r="I58" s="178"/>
      <c r="J58" s="312">
        <v>1.6242075301337116</v>
      </c>
      <c r="K58" s="312"/>
      <c r="L58" s="178"/>
      <c r="M58" s="312">
        <v>1.9701840687079801</v>
      </c>
      <c r="N58" s="312"/>
      <c r="O58" s="178"/>
      <c r="P58" s="312">
        <v>1.863761000539171</v>
      </c>
      <c r="Q58" s="312"/>
      <c r="R58" s="178"/>
      <c r="S58" s="312">
        <v>8.17300708872346</v>
      </c>
      <c r="T58" s="312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</row>
    <row r="59" spans="1:40" ht="12" customHeight="1">
      <c r="A59" s="183" t="s">
        <v>180</v>
      </c>
      <c r="B59" s="189"/>
      <c r="C59" s="178"/>
      <c r="D59" s="312">
        <v>11.641057925041387</v>
      </c>
      <c r="E59" s="312"/>
      <c r="F59" s="178"/>
      <c r="G59" s="312">
        <v>10.928234904518769</v>
      </c>
      <c r="H59" s="312"/>
      <c r="I59" s="178"/>
      <c r="J59" s="312">
        <v>13.454591773279793</v>
      </c>
      <c r="K59" s="312"/>
      <c r="L59" s="178"/>
      <c r="M59" s="312">
        <v>9.804454511646558</v>
      </c>
      <c r="N59" s="312"/>
      <c r="O59" s="178"/>
      <c r="P59" s="312">
        <v>13.557997439249775</v>
      </c>
      <c r="Q59" s="312"/>
      <c r="R59" s="178"/>
      <c r="S59" s="312">
        <v>7.817048712046756</v>
      </c>
      <c r="T59" s="312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</row>
    <row r="60" spans="1:40" ht="12" customHeight="1">
      <c r="A60" s="183" t="s">
        <v>181</v>
      </c>
      <c r="B60" s="189"/>
      <c r="C60" s="178"/>
      <c r="D60" s="312" t="s">
        <v>182</v>
      </c>
      <c r="E60" s="312"/>
      <c r="F60" s="178"/>
      <c r="G60" s="312">
        <v>0.15951599500167815</v>
      </c>
      <c r="H60" s="312"/>
      <c r="I60" s="178"/>
      <c r="J60" s="312">
        <v>0.25928060867309066</v>
      </c>
      <c r="K60" s="312"/>
      <c r="L60" s="178"/>
      <c r="M60" s="312">
        <v>0.2291860773462164</v>
      </c>
      <c r="N60" s="312"/>
      <c r="O60" s="178"/>
      <c r="P60" s="312" t="s">
        <v>182</v>
      </c>
      <c r="Q60" s="312"/>
      <c r="R60" s="178"/>
      <c r="S60" s="312">
        <v>0.7580235292491316</v>
      </c>
      <c r="T60" s="312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</row>
    <row r="61" spans="1:40" ht="12" customHeight="1" thickBot="1">
      <c r="A61" s="183"/>
      <c r="B61" s="189"/>
      <c r="C61" s="178"/>
      <c r="D61" s="195"/>
      <c r="E61" s="178"/>
      <c r="F61" s="178"/>
      <c r="G61" s="195"/>
      <c r="H61" s="178"/>
      <c r="I61" s="178"/>
      <c r="J61" s="195"/>
      <c r="K61" s="178"/>
      <c r="L61" s="178"/>
      <c r="M61" s="195"/>
      <c r="N61" s="178"/>
      <c r="O61" s="178"/>
      <c r="P61" s="195"/>
      <c r="Q61" s="178"/>
      <c r="R61" s="178"/>
      <c r="S61" s="195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</row>
    <row r="62" spans="1:40" ht="12" customHeight="1" thickTop="1">
      <c r="A62" s="182" t="s">
        <v>168</v>
      </c>
      <c r="B62" s="188"/>
      <c r="C62" s="177"/>
      <c r="D62" s="194"/>
      <c r="E62" s="177"/>
      <c r="F62" s="177"/>
      <c r="G62" s="194"/>
      <c r="H62" s="177"/>
      <c r="I62" s="177"/>
      <c r="J62" s="194"/>
      <c r="K62" s="177"/>
      <c r="L62" s="177"/>
      <c r="M62" s="194"/>
      <c r="N62" s="177"/>
      <c r="O62" s="177"/>
      <c r="P62" s="194"/>
      <c r="Q62" s="177"/>
      <c r="R62" s="177"/>
      <c r="S62" s="194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</row>
    <row r="63" spans="1:40" ht="12" customHeight="1">
      <c r="A63" s="183" t="s">
        <v>169</v>
      </c>
      <c r="B63" s="189"/>
      <c r="C63" s="178"/>
      <c r="D63" s="195"/>
      <c r="E63" s="178"/>
      <c r="F63" s="178"/>
      <c r="G63" s="195"/>
      <c r="H63" s="178"/>
      <c r="I63" s="178"/>
      <c r="J63" s="195"/>
      <c r="K63" s="178"/>
      <c r="L63" s="178"/>
      <c r="M63" s="195"/>
      <c r="N63" s="178"/>
      <c r="O63" s="178"/>
      <c r="P63" s="195"/>
      <c r="Q63" s="178"/>
      <c r="R63" s="178"/>
      <c r="S63" s="195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</row>
    <row r="64" spans="1:40" ht="12" customHeight="1">
      <c r="A64" s="183" t="s">
        <v>170</v>
      </c>
      <c r="B64" s="189"/>
      <c r="C64" s="178"/>
      <c r="D64" s="195"/>
      <c r="E64" s="178"/>
      <c r="F64" s="178"/>
      <c r="G64" s="195"/>
      <c r="H64" s="178"/>
      <c r="I64" s="178"/>
      <c r="J64" s="195"/>
      <c r="K64" s="178"/>
      <c r="L64" s="178"/>
      <c r="M64" s="195"/>
      <c r="N64" s="178"/>
      <c r="O64" s="178"/>
      <c r="P64" s="195"/>
      <c r="Q64" s="178"/>
      <c r="R64" s="178"/>
      <c r="S64" s="195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</row>
    <row r="65" spans="1:40" ht="12.75">
      <c r="A65" s="185"/>
      <c r="B65" s="191"/>
      <c r="C65" s="179"/>
      <c r="D65" s="29"/>
      <c r="E65" s="179"/>
      <c r="F65" s="179"/>
      <c r="G65" s="29"/>
      <c r="H65" s="179"/>
      <c r="I65" s="179"/>
      <c r="J65" s="29"/>
      <c r="K65" s="179"/>
      <c r="L65" s="179"/>
      <c r="M65" s="29"/>
      <c r="N65" s="179"/>
      <c r="O65" s="179"/>
      <c r="P65" s="29"/>
      <c r="Q65" s="179"/>
      <c r="R65" s="179"/>
      <c r="S65" s="29"/>
      <c r="T65" s="179"/>
      <c r="U65" s="179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179"/>
      <c r="AN65" s="179"/>
    </row>
    <row r="66" spans="1:40" ht="12.75">
      <c r="A66" s="185"/>
      <c r="B66" s="191"/>
      <c r="C66" s="179"/>
      <c r="D66" s="29"/>
      <c r="E66" s="179"/>
      <c r="F66" s="179"/>
      <c r="G66" s="29"/>
      <c r="H66" s="179"/>
      <c r="I66" s="179"/>
      <c r="J66" s="29"/>
      <c r="K66" s="179"/>
      <c r="L66" s="179"/>
      <c r="M66" s="29"/>
      <c r="N66" s="179"/>
      <c r="O66" s="179"/>
      <c r="P66" s="29"/>
      <c r="Q66" s="179"/>
      <c r="R66" s="179"/>
      <c r="S66" s="29"/>
      <c r="T66" s="179"/>
      <c r="U66" s="179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179"/>
      <c r="AN66" s="179"/>
    </row>
    <row r="67" spans="1:40" ht="12.75">
      <c r="A67" s="185"/>
      <c r="B67" s="191"/>
      <c r="C67" s="179"/>
      <c r="D67" s="29"/>
      <c r="E67" s="179"/>
      <c r="F67" s="179"/>
      <c r="G67" s="29"/>
      <c r="H67" s="179"/>
      <c r="I67" s="179"/>
      <c r="J67" s="29"/>
      <c r="K67" s="179"/>
      <c r="L67" s="179"/>
      <c r="M67" s="29"/>
      <c r="N67" s="179"/>
      <c r="O67" s="179"/>
      <c r="P67" s="29"/>
      <c r="Q67" s="179"/>
      <c r="R67" s="179"/>
      <c r="S67" s="29"/>
      <c r="T67" s="179"/>
      <c r="U67" s="179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179"/>
      <c r="AN67" s="179"/>
    </row>
    <row r="68" spans="1:40" ht="12.75">
      <c r="A68" s="185"/>
      <c r="B68" s="191"/>
      <c r="C68" s="179"/>
      <c r="D68" s="29"/>
      <c r="E68" s="179"/>
      <c r="F68" s="179"/>
      <c r="G68" s="29"/>
      <c r="H68" s="179"/>
      <c r="I68" s="179"/>
      <c r="J68" s="29"/>
      <c r="K68" s="179"/>
      <c r="L68" s="179"/>
      <c r="M68" s="29"/>
      <c r="N68" s="179"/>
      <c r="O68" s="179"/>
      <c r="P68" s="29"/>
      <c r="Q68" s="179"/>
      <c r="R68" s="179"/>
      <c r="S68" s="29"/>
      <c r="T68" s="179"/>
      <c r="U68" s="179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179"/>
      <c r="AN68" s="179"/>
    </row>
    <row r="69" spans="1:40" ht="12.75">
      <c r="A69" s="185"/>
      <c r="B69" s="191"/>
      <c r="C69" s="179"/>
      <c r="D69" s="29"/>
      <c r="E69" s="179"/>
      <c r="F69" s="179"/>
      <c r="G69" s="29"/>
      <c r="H69" s="179"/>
      <c r="I69" s="179"/>
      <c r="J69" s="29"/>
      <c r="K69" s="179"/>
      <c r="L69" s="179"/>
      <c r="M69" s="29"/>
      <c r="N69" s="179"/>
      <c r="O69" s="179"/>
      <c r="P69" s="29"/>
      <c r="Q69" s="179"/>
      <c r="R69" s="179"/>
      <c r="S69" s="29"/>
      <c r="T69" s="179"/>
      <c r="U69" s="179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179"/>
      <c r="AN69" s="179"/>
    </row>
    <row r="70" spans="1:40" ht="12.75">
      <c r="A70" s="185"/>
      <c r="B70" s="191"/>
      <c r="C70" s="179"/>
      <c r="D70" s="29"/>
      <c r="E70" s="179"/>
      <c r="F70" s="179"/>
      <c r="G70" s="29"/>
      <c r="H70" s="179"/>
      <c r="I70" s="179"/>
      <c r="J70" s="29"/>
      <c r="K70" s="179"/>
      <c r="L70" s="179"/>
      <c r="M70" s="29"/>
      <c r="N70" s="179"/>
      <c r="O70" s="179"/>
      <c r="P70" s="29"/>
      <c r="Q70" s="179"/>
      <c r="R70" s="179"/>
      <c r="S70" s="29"/>
      <c r="T70" s="179"/>
      <c r="U70" s="179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179"/>
      <c r="AN70" s="179"/>
    </row>
    <row r="71" spans="1:40" ht="12.75">
      <c r="A71" s="185"/>
      <c r="B71" s="191"/>
      <c r="C71" s="179"/>
      <c r="D71" s="29"/>
      <c r="E71" s="179"/>
      <c r="F71" s="179"/>
      <c r="G71" s="29"/>
      <c r="H71" s="179"/>
      <c r="I71" s="179"/>
      <c r="J71" s="29"/>
      <c r="K71" s="179"/>
      <c r="L71" s="179"/>
      <c r="M71" s="29"/>
      <c r="N71" s="179"/>
      <c r="O71" s="179"/>
      <c r="P71" s="29"/>
      <c r="Q71" s="179"/>
      <c r="R71" s="179"/>
      <c r="S71" s="29"/>
      <c r="T71" s="179"/>
      <c r="U71" s="179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179"/>
      <c r="AN71" s="179"/>
    </row>
    <row r="72" spans="1:40" ht="12.75">
      <c r="A72" s="185"/>
      <c r="B72" s="191"/>
      <c r="C72" s="179"/>
      <c r="D72" s="29"/>
      <c r="E72" s="179"/>
      <c r="F72" s="179"/>
      <c r="G72" s="29"/>
      <c r="H72" s="179"/>
      <c r="I72" s="179"/>
      <c r="J72" s="29"/>
      <c r="K72" s="179"/>
      <c r="L72" s="179"/>
      <c r="M72" s="29"/>
      <c r="N72" s="179"/>
      <c r="O72" s="179"/>
      <c r="P72" s="29"/>
      <c r="Q72" s="179"/>
      <c r="R72" s="179"/>
      <c r="S72" s="29"/>
      <c r="T72" s="179"/>
      <c r="U72" s="179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179"/>
      <c r="AN72" s="179"/>
    </row>
    <row r="73" spans="1:40" ht="12.75">
      <c r="A73" s="185"/>
      <c r="B73" s="191"/>
      <c r="C73" s="179"/>
      <c r="D73" s="29"/>
      <c r="E73" s="179"/>
      <c r="F73" s="179"/>
      <c r="G73" s="29"/>
      <c r="H73" s="179"/>
      <c r="I73" s="179"/>
      <c r="J73" s="29"/>
      <c r="K73" s="179"/>
      <c r="L73" s="179"/>
      <c r="M73" s="29"/>
      <c r="N73" s="179"/>
      <c r="O73" s="179"/>
      <c r="P73" s="29"/>
      <c r="Q73" s="179"/>
      <c r="R73" s="179"/>
      <c r="S73" s="29"/>
      <c r="T73" s="179"/>
      <c r="U73" s="179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179"/>
      <c r="AN73" s="179"/>
    </row>
    <row r="74" spans="1:40" ht="12.75">
      <c r="A74" s="185"/>
      <c r="B74" s="191"/>
      <c r="C74" s="179"/>
      <c r="D74" s="29"/>
      <c r="E74" s="179"/>
      <c r="F74" s="179"/>
      <c r="G74" s="29"/>
      <c r="H74" s="179"/>
      <c r="I74" s="179"/>
      <c r="J74" s="29"/>
      <c r="K74" s="179"/>
      <c r="L74" s="179"/>
      <c r="M74" s="29"/>
      <c r="N74" s="179"/>
      <c r="O74" s="179"/>
      <c r="P74" s="29"/>
      <c r="Q74" s="179"/>
      <c r="R74" s="179"/>
      <c r="S74" s="29"/>
      <c r="T74" s="179"/>
      <c r="U74" s="179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179"/>
      <c r="AN74" s="179"/>
    </row>
    <row r="75" spans="1:40" ht="12.75">
      <c r="A75" s="185"/>
      <c r="B75" s="191"/>
      <c r="C75" s="179"/>
      <c r="D75" s="29"/>
      <c r="E75" s="179"/>
      <c r="F75" s="179"/>
      <c r="G75" s="29"/>
      <c r="H75" s="179"/>
      <c r="I75" s="179"/>
      <c r="J75" s="29"/>
      <c r="K75" s="179"/>
      <c r="L75" s="179"/>
      <c r="M75" s="29"/>
      <c r="N75" s="179"/>
      <c r="O75" s="179"/>
      <c r="P75" s="29"/>
      <c r="Q75" s="179"/>
      <c r="R75" s="179"/>
      <c r="S75" s="29"/>
      <c r="T75" s="179"/>
      <c r="U75" s="179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179"/>
      <c r="AN75" s="179"/>
    </row>
    <row r="76" spans="1:40" ht="12.75">
      <c r="A76" s="185"/>
      <c r="B76" s="191"/>
      <c r="C76" s="179"/>
      <c r="D76" s="29"/>
      <c r="E76" s="179"/>
      <c r="F76" s="179"/>
      <c r="G76" s="29"/>
      <c r="H76" s="179"/>
      <c r="I76" s="179"/>
      <c r="J76" s="29"/>
      <c r="K76" s="179"/>
      <c r="L76" s="179"/>
      <c r="M76" s="29"/>
      <c r="N76" s="179"/>
      <c r="O76" s="179"/>
      <c r="P76" s="29"/>
      <c r="Q76" s="179"/>
      <c r="R76" s="179"/>
      <c r="S76" s="29"/>
      <c r="T76" s="179"/>
      <c r="U76" s="179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179"/>
      <c r="AN76" s="179"/>
    </row>
    <row r="77" spans="1:40" ht="12.75">
      <c r="A77" s="185"/>
      <c r="B77" s="191"/>
      <c r="C77" s="179"/>
      <c r="D77" s="29"/>
      <c r="E77" s="179"/>
      <c r="F77" s="179"/>
      <c r="G77" s="29"/>
      <c r="H77" s="179"/>
      <c r="I77" s="179"/>
      <c r="J77" s="29"/>
      <c r="K77" s="179"/>
      <c r="L77" s="179"/>
      <c r="M77" s="29"/>
      <c r="N77" s="179"/>
      <c r="O77" s="179"/>
      <c r="P77" s="29"/>
      <c r="Q77" s="179"/>
      <c r="R77" s="179"/>
      <c r="S77" s="29"/>
      <c r="T77" s="179"/>
      <c r="U77" s="179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179"/>
      <c r="AN77" s="179"/>
    </row>
    <row r="78" spans="1:40" ht="12.75">
      <c r="A78" s="185"/>
      <c r="B78" s="191"/>
      <c r="C78" s="179"/>
      <c r="D78" s="29"/>
      <c r="E78" s="179"/>
      <c r="F78" s="179"/>
      <c r="G78" s="29"/>
      <c r="H78" s="179"/>
      <c r="I78" s="179"/>
      <c r="J78" s="29"/>
      <c r="K78" s="179"/>
      <c r="L78" s="179"/>
      <c r="M78" s="29"/>
      <c r="N78" s="179"/>
      <c r="O78" s="179"/>
      <c r="P78" s="29"/>
      <c r="Q78" s="179"/>
      <c r="R78" s="179"/>
      <c r="S78" s="29"/>
      <c r="T78" s="179"/>
      <c r="U78" s="179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179"/>
      <c r="AN78" s="179"/>
    </row>
    <row r="79" spans="1:40" ht="12.75">
      <c r="A79" s="185"/>
      <c r="B79" s="191"/>
      <c r="C79" s="179"/>
      <c r="D79" s="29"/>
      <c r="E79" s="179"/>
      <c r="F79" s="179"/>
      <c r="G79" s="29"/>
      <c r="H79" s="179"/>
      <c r="I79" s="179"/>
      <c r="J79" s="29"/>
      <c r="K79" s="179"/>
      <c r="L79" s="179"/>
      <c r="M79" s="29"/>
      <c r="N79" s="179"/>
      <c r="O79" s="179"/>
      <c r="P79" s="29"/>
      <c r="Q79" s="179"/>
      <c r="R79" s="179"/>
      <c r="S79" s="29"/>
      <c r="T79" s="179"/>
      <c r="U79" s="179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179"/>
      <c r="AN79" s="179"/>
    </row>
    <row r="80" spans="1:40" ht="12.75">
      <c r="A80" s="185"/>
      <c r="B80" s="191"/>
      <c r="C80" s="179"/>
      <c r="D80" s="29"/>
      <c r="E80" s="179"/>
      <c r="F80" s="179"/>
      <c r="G80" s="29"/>
      <c r="H80" s="179"/>
      <c r="I80" s="179"/>
      <c r="J80" s="29"/>
      <c r="K80" s="179"/>
      <c r="L80" s="179"/>
      <c r="M80" s="29"/>
      <c r="N80" s="179"/>
      <c r="O80" s="179"/>
      <c r="P80" s="29"/>
      <c r="Q80" s="179"/>
      <c r="R80" s="179"/>
      <c r="S80" s="29"/>
      <c r="T80" s="179"/>
      <c r="U80" s="179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179"/>
      <c r="AN80" s="179"/>
    </row>
    <row r="81" spans="1:40" ht="12.75">
      <c r="A81" s="185"/>
      <c r="B81" s="191"/>
      <c r="C81" s="179"/>
      <c r="D81" s="29"/>
      <c r="E81" s="179"/>
      <c r="F81" s="179"/>
      <c r="G81" s="29"/>
      <c r="H81" s="179"/>
      <c r="I81" s="179"/>
      <c r="J81" s="29"/>
      <c r="K81" s="179"/>
      <c r="L81" s="179"/>
      <c r="M81" s="29"/>
      <c r="N81" s="179"/>
      <c r="O81" s="179"/>
      <c r="P81" s="29"/>
      <c r="Q81" s="179"/>
      <c r="R81" s="179"/>
      <c r="S81" s="29"/>
      <c r="T81" s="179"/>
      <c r="U81" s="179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179"/>
      <c r="AN81" s="179"/>
    </row>
    <row r="82" spans="1:40" ht="12.75">
      <c r="A82" s="185"/>
      <c r="B82" s="191"/>
      <c r="C82" s="179"/>
      <c r="D82" s="29"/>
      <c r="E82" s="179"/>
      <c r="F82" s="179"/>
      <c r="G82" s="29"/>
      <c r="H82" s="179"/>
      <c r="I82" s="179"/>
      <c r="J82" s="29"/>
      <c r="K82" s="179"/>
      <c r="L82" s="179"/>
      <c r="M82" s="29"/>
      <c r="N82" s="179"/>
      <c r="O82" s="179"/>
      <c r="P82" s="29"/>
      <c r="Q82" s="179"/>
      <c r="R82" s="179"/>
      <c r="S82" s="29"/>
      <c r="T82" s="179"/>
      <c r="U82" s="179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179"/>
      <c r="AN82" s="179"/>
    </row>
    <row r="83" spans="1:40" ht="12.75">
      <c r="A83" s="185"/>
      <c r="B83" s="191"/>
      <c r="C83" s="179"/>
      <c r="D83" s="29"/>
      <c r="E83" s="179"/>
      <c r="F83" s="179"/>
      <c r="G83" s="29"/>
      <c r="H83" s="179"/>
      <c r="I83" s="179"/>
      <c r="J83" s="29"/>
      <c r="K83" s="179"/>
      <c r="L83" s="179"/>
      <c r="M83" s="29"/>
      <c r="N83" s="179"/>
      <c r="O83" s="179"/>
      <c r="P83" s="29"/>
      <c r="Q83" s="179"/>
      <c r="R83" s="179"/>
      <c r="S83" s="29"/>
      <c r="T83" s="179"/>
      <c r="U83" s="179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179"/>
      <c r="AN83" s="179"/>
    </row>
    <row r="84" spans="1:40" ht="12.75">
      <c r="A84" s="185"/>
      <c r="B84" s="191"/>
      <c r="C84" s="179"/>
      <c r="D84" s="29"/>
      <c r="E84" s="179"/>
      <c r="F84" s="179"/>
      <c r="G84" s="29"/>
      <c r="H84" s="179"/>
      <c r="I84" s="179"/>
      <c r="J84" s="29"/>
      <c r="K84" s="179"/>
      <c r="L84" s="179"/>
      <c r="M84" s="29"/>
      <c r="N84" s="179"/>
      <c r="O84" s="179"/>
      <c r="P84" s="29"/>
      <c r="Q84" s="179"/>
      <c r="R84" s="179"/>
      <c r="S84" s="29"/>
      <c r="T84" s="179"/>
      <c r="U84" s="179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179"/>
      <c r="AN84" s="179"/>
    </row>
    <row r="85" spans="1:40" ht="12.75">
      <c r="A85" s="185"/>
      <c r="B85" s="191"/>
      <c r="C85" s="179"/>
      <c r="D85" s="29"/>
      <c r="E85" s="179"/>
      <c r="F85" s="179"/>
      <c r="G85" s="29"/>
      <c r="H85" s="179"/>
      <c r="I85" s="179"/>
      <c r="J85" s="29"/>
      <c r="K85" s="179"/>
      <c r="L85" s="179"/>
      <c r="M85" s="29"/>
      <c r="N85" s="179"/>
      <c r="O85" s="179"/>
      <c r="P85" s="29"/>
      <c r="Q85" s="179"/>
      <c r="R85" s="179"/>
      <c r="S85" s="29"/>
      <c r="T85" s="179"/>
      <c r="U85" s="179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179"/>
      <c r="AN85" s="179"/>
    </row>
    <row r="86" spans="1:40" ht="12.75">
      <c r="A86" s="185"/>
      <c r="B86" s="191"/>
      <c r="C86" s="179"/>
      <c r="D86" s="29"/>
      <c r="E86" s="179"/>
      <c r="F86" s="179"/>
      <c r="G86" s="29"/>
      <c r="H86" s="179"/>
      <c r="I86" s="179"/>
      <c r="J86" s="29"/>
      <c r="K86" s="179"/>
      <c r="L86" s="179"/>
      <c r="M86" s="29"/>
      <c r="N86" s="179"/>
      <c r="O86" s="179"/>
      <c r="P86" s="29"/>
      <c r="Q86" s="179"/>
      <c r="R86" s="179"/>
      <c r="S86" s="29"/>
      <c r="T86" s="179"/>
      <c r="U86" s="179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179"/>
      <c r="AN86" s="179"/>
    </row>
    <row r="87" spans="1:40" ht="12.75">
      <c r="A87" s="185"/>
      <c r="B87" s="191"/>
      <c r="C87" s="179"/>
      <c r="D87" s="29"/>
      <c r="E87" s="179"/>
      <c r="F87" s="179"/>
      <c r="G87" s="29"/>
      <c r="H87" s="179"/>
      <c r="I87" s="179"/>
      <c r="J87" s="29"/>
      <c r="K87" s="179"/>
      <c r="L87" s="179"/>
      <c r="M87" s="29"/>
      <c r="N87" s="179"/>
      <c r="O87" s="179"/>
      <c r="P87" s="29"/>
      <c r="Q87" s="179"/>
      <c r="R87" s="179"/>
      <c r="S87" s="29"/>
      <c r="T87" s="179"/>
      <c r="U87" s="179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179"/>
      <c r="AN87" s="179"/>
    </row>
    <row r="88" spans="1:40" ht="12.75">
      <c r="A88" s="185"/>
      <c r="B88" s="191"/>
      <c r="C88" s="179"/>
      <c r="D88" s="29"/>
      <c r="E88" s="179"/>
      <c r="F88" s="179"/>
      <c r="G88" s="29"/>
      <c r="H88" s="179"/>
      <c r="I88" s="179"/>
      <c r="J88" s="29"/>
      <c r="K88" s="179"/>
      <c r="L88" s="179"/>
      <c r="M88" s="29"/>
      <c r="N88" s="179"/>
      <c r="O88" s="179"/>
      <c r="P88" s="29"/>
      <c r="Q88" s="179"/>
      <c r="R88" s="179"/>
      <c r="S88" s="29"/>
      <c r="T88" s="179"/>
      <c r="U88" s="179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179"/>
      <c r="AN88" s="179"/>
    </row>
    <row r="89" spans="1:40" ht="12.75">
      <c r="A89" s="185"/>
      <c r="B89" s="191"/>
      <c r="C89" s="179"/>
      <c r="D89" s="29"/>
      <c r="E89" s="179"/>
      <c r="F89" s="179"/>
      <c r="G89" s="29"/>
      <c r="H89" s="179"/>
      <c r="I89" s="179"/>
      <c r="J89" s="29"/>
      <c r="K89" s="179"/>
      <c r="L89" s="179"/>
      <c r="M89" s="29"/>
      <c r="N89" s="179"/>
      <c r="O89" s="179"/>
      <c r="P89" s="29"/>
      <c r="Q89" s="179"/>
      <c r="R89" s="179"/>
      <c r="S89" s="29"/>
      <c r="T89" s="179"/>
      <c r="U89" s="179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179"/>
      <c r="AN89" s="179"/>
    </row>
    <row r="90" spans="1:40" ht="12.75">
      <c r="A90" s="185"/>
      <c r="B90" s="191"/>
      <c r="C90" s="179"/>
      <c r="D90" s="29"/>
      <c r="E90" s="179"/>
      <c r="F90" s="179"/>
      <c r="G90" s="29"/>
      <c r="H90" s="179"/>
      <c r="I90" s="179"/>
      <c r="J90" s="29"/>
      <c r="K90" s="179"/>
      <c r="L90" s="179"/>
      <c r="M90" s="29"/>
      <c r="N90" s="179"/>
      <c r="O90" s="179"/>
      <c r="P90" s="29"/>
      <c r="Q90" s="179"/>
      <c r="R90" s="179"/>
      <c r="S90" s="29"/>
      <c r="T90" s="179"/>
      <c r="U90" s="179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179"/>
      <c r="AN90" s="179"/>
    </row>
    <row r="91" spans="1:40" ht="12.75">
      <c r="A91" s="185"/>
      <c r="B91" s="191"/>
      <c r="C91" s="179"/>
      <c r="D91" s="29"/>
      <c r="E91" s="179"/>
      <c r="F91" s="179"/>
      <c r="G91" s="29"/>
      <c r="H91" s="179"/>
      <c r="I91" s="179"/>
      <c r="J91" s="29"/>
      <c r="K91" s="179"/>
      <c r="L91" s="179"/>
      <c r="M91" s="29"/>
      <c r="N91" s="179"/>
      <c r="O91" s="179"/>
      <c r="P91" s="29"/>
      <c r="Q91" s="179"/>
      <c r="R91" s="179"/>
      <c r="S91" s="29"/>
      <c r="T91" s="179"/>
      <c r="U91" s="179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179"/>
      <c r="AN91" s="179"/>
    </row>
    <row r="92" spans="1:40" ht="12.75">
      <c r="A92" s="185"/>
      <c r="B92" s="191"/>
      <c r="C92" s="179"/>
      <c r="D92" s="29"/>
      <c r="E92" s="179"/>
      <c r="F92" s="179"/>
      <c r="G92" s="29"/>
      <c r="H92" s="179"/>
      <c r="I92" s="179"/>
      <c r="J92" s="29"/>
      <c r="K92" s="179"/>
      <c r="L92" s="179"/>
      <c r="M92" s="29"/>
      <c r="N92" s="179"/>
      <c r="O92" s="179"/>
      <c r="P92" s="29"/>
      <c r="Q92" s="179"/>
      <c r="R92" s="179"/>
      <c r="S92" s="29"/>
      <c r="T92" s="179"/>
      <c r="U92" s="179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179"/>
      <c r="AN92" s="179"/>
    </row>
    <row r="93" spans="1:40" ht="12.75">
      <c r="A93" s="185"/>
      <c r="B93" s="191"/>
      <c r="C93" s="179"/>
      <c r="D93" s="29"/>
      <c r="E93" s="179"/>
      <c r="F93" s="179"/>
      <c r="G93" s="29"/>
      <c r="H93" s="179"/>
      <c r="I93" s="179"/>
      <c r="J93" s="29"/>
      <c r="K93" s="179"/>
      <c r="L93" s="179"/>
      <c r="M93" s="29"/>
      <c r="N93" s="179"/>
      <c r="O93" s="179"/>
      <c r="P93" s="29"/>
      <c r="Q93" s="179"/>
      <c r="R93" s="179"/>
      <c r="S93" s="29"/>
      <c r="T93" s="179"/>
      <c r="U93" s="179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179"/>
      <c r="AN93" s="179"/>
    </row>
    <row r="94" spans="1:40" ht="12.75">
      <c r="A94" s="185"/>
      <c r="B94" s="191"/>
      <c r="C94" s="179"/>
      <c r="D94" s="29"/>
      <c r="E94" s="179"/>
      <c r="F94" s="179"/>
      <c r="G94" s="29"/>
      <c r="H94" s="179"/>
      <c r="I94" s="179"/>
      <c r="J94" s="29"/>
      <c r="K94" s="179"/>
      <c r="L94" s="179"/>
      <c r="M94" s="29"/>
      <c r="N94" s="179"/>
      <c r="O94" s="179"/>
      <c r="P94" s="29"/>
      <c r="Q94" s="179"/>
      <c r="R94" s="179"/>
      <c r="S94" s="29"/>
      <c r="T94" s="179"/>
      <c r="U94" s="179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179"/>
      <c r="AN94" s="179"/>
    </row>
    <row r="95" spans="1:40" ht="12.75">
      <c r="A95" s="185"/>
      <c r="B95" s="191"/>
      <c r="C95" s="179"/>
      <c r="D95" s="29"/>
      <c r="E95" s="179"/>
      <c r="F95" s="179"/>
      <c r="G95" s="29"/>
      <c r="H95" s="179"/>
      <c r="I95" s="179"/>
      <c r="J95" s="29"/>
      <c r="K95" s="179"/>
      <c r="L95" s="179"/>
      <c r="M95" s="29"/>
      <c r="N95" s="179"/>
      <c r="O95" s="179"/>
      <c r="P95" s="29"/>
      <c r="Q95" s="179"/>
      <c r="R95" s="179"/>
      <c r="S95" s="29"/>
      <c r="T95" s="179"/>
      <c r="U95" s="179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179"/>
      <c r="AN95" s="179"/>
    </row>
    <row r="96" spans="1:40" ht="12.75">
      <c r="A96" s="185"/>
      <c r="B96" s="191"/>
      <c r="C96" s="179"/>
      <c r="D96" s="29"/>
      <c r="E96" s="179"/>
      <c r="F96" s="179"/>
      <c r="G96" s="29"/>
      <c r="H96" s="179"/>
      <c r="I96" s="179"/>
      <c r="J96" s="29"/>
      <c r="K96" s="179"/>
      <c r="L96" s="179"/>
      <c r="M96" s="29"/>
      <c r="N96" s="179"/>
      <c r="O96" s="179"/>
      <c r="P96" s="29"/>
      <c r="Q96" s="179"/>
      <c r="R96" s="179"/>
      <c r="S96" s="29"/>
      <c r="T96" s="179"/>
      <c r="U96" s="179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179"/>
      <c r="AN96" s="179"/>
    </row>
    <row r="97" spans="1:40" ht="12.75">
      <c r="A97" s="185"/>
      <c r="B97" s="191"/>
      <c r="C97" s="179"/>
      <c r="D97" s="29"/>
      <c r="E97" s="179"/>
      <c r="F97" s="179"/>
      <c r="G97" s="29"/>
      <c r="H97" s="179"/>
      <c r="I97" s="179"/>
      <c r="J97" s="29"/>
      <c r="K97" s="179"/>
      <c r="L97" s="179"/>
      <c r="M97" s="29"/>
      <c r="N97" s="179"/>
      <c r="O97" s="179"/>
      <c r="P97" s="29"/>
      <c r="Q97" s="179"/>
      <c r="R97" s="179"/>
      <c r="S97" s="29"/>
      <c r="T97" s="179"/>
      <c r="U97" s="179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179"/>
      <c r="AN97" s="179"/>
    </row>
    <row r="98" spans="1:40" ht="12.75">
      <c r="A98" s="185"/>
      <c r="B98" s="191"/>
      <c r="C98" s="179"/>
      <c r="D98" s="29"/>
      <c r="E98" s="179"/>
      <c r="F98" s="179"/>
      <c r="G98" s="29"/>
      <c r="H98" s="179"/>
      <c r="I98" s="179"/>
      <c r="J98" s="29"/>
      <c r="K98" s="179"/>
      <c r="L98" s="179"/>
      <c r="M98" s="29"/>
      <c r="N98" s="179"/>
      <c r="O98" s="179"/>
      <c r="P98" s="29"/>
      <c r="Q98" s="179"/>
      <c r="R98" s="179"/>
      <c r="S98" s="29"/>
      <c r="T98" s="179"/>
      <c r="U98" s="179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179"/>
      <c r="AN98" s="179"/>
    </row>
    <row r="99" spans="1:40" ht="12.75">
      <c r="A99" s="185"/>
      <c r="B99" s="191"/>
      <c r="C99" s="179"/>
      <c r="D99" s="29"/>
      <c r="E99" s="179"/>
      <c r="F99" s="179"/>
      <c r="G99" s="29"/>
      <c r="H99" s="179"/>
      <c r="I99" s="179"/>
      <c r="J99" s="29"/>
      <c r="K99" s="179"/>
      <c r="L99" s="179"/>
      <c r="M99" s="29"/>
      <c r="N99" s="179"/>
      <c r="O99" s="179"/>
      <c r="P99" s="29"/>
      <c r="Q99" s="179"/>
      <c r="R99" s="179"/>
      <c r="S99" s="29"/>
      <c r="T99" s="179"/>
      <c r="U99" s="179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179"/>
      <c r="AN99" s="179"/>
    </row>
    <row r="100" spans="1:40" ht="12.75">
      <c r="A100" s="185"/>
      <c r="B100" s="191"/>
      <c r="C100" s="179"/>
      <c r="D100" s="29"/>
      <c r="E100" s="179"/>
      <c r="F100" s="179"/>
      <c r="G100" s="29"/>
      <c r="H100" s="179"/>
      <c r="I100" s="179"/>
      <c r="J100" s="29"/>
      <c r="K100" s="179"/>
      <c r="L100" s="179"/>
      <c r="M100" s="29"/>
      <c r="N100" s="179"/>
      <c r="O100" s="179"/>
      <c r="P100" s="29"/>
      <c r="Q100" s="179"/>
      <c r="R100" s="179"/>
      <c r="S100" s="29"/>
      <c r="T100" s="179"/>
      <c r="U100" s="179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179"/>
      <c r="AN100" s="179"/>
    </row>
    <row r="101" spans="1:40" ht="12.75">
      <c r="A101" s="185"/>
      <c r="B101" s="191"/>
      <c r="C101" s="179"/>
      <c r="D101" s="29"/>
      <c r="E101" s="179"/>
      <c r="F101" s="179"/>
      <c r="G101" s="29"/>
      <c r="H101" s="179"/>
      <c r="I101" s="179"/>
      <c r="J101" s="29"/>
      <c r="K101" s="179"/>
      <c r="L101" s="179"/>
      <c r="M101" s="29"/>
      <c r="N101" s="179"/>
      <c r="O101" s="179"/>
      <c r="P101" s="29"/>
      <c r="Q101" s="179"/>
      <c r="R101" s="179"/>
      <c r="S101" s="29"/>
      <c r="T101" s="179"/>
      <c r="U101" s="179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179"/>
      <c r="AN101" s="179"/>
    </row>
    <row r="102" spans="1:40" ht="12.75">
      <c r="A102" s="185"/>
      <c r="B102" s="191"/>
      <c r="C102" s="179"/>
      <c r="D102" s="29"/>
      <c r="E102" s="179"/>
      <c r="F102" s="179"/>
      <c r="G102" s="29"/>
      <c r="H102" s="179"/>
      <c r="I102" s="179"/>
      <c r="J102" s="29"/>
      <c r="K102" s="179"/>
      <c r="L102" s="179"/>
      <c r="M102" s="29"/>
      <c r="N102" s="179"/>
      <c r="O102" s="179"/>
      <c r="P102" s="29"/>
      <c r="Q102" s="179"/>
      <c r="R102" s="179"/>
      <c r="S102" s="29"/>
      <c r="T102" s="179"/>
      <c r="U102" s="179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179"/>
      <c r="AN102" s="179"/>
    </row>
    <row r="103" spans="1:40" ht="12.75">
      <c r="A103" s="185"/>
      <c r="B103" s="191"/>
      <c r="C103" s="179"/>
      <c r="D103" s="29"/>
      <c r="E103" s="179"/>
      <c r="F103" s="179"/>
      <c r="G103" s="29"/>
      <c r="H103" s="179"/>
      <c r="I103" s="179"/>
      <c r="J103" s="29"/>
      <c r="K103" s="179"/>
      <c r="L103" s="179"/>
      <c r="M103" s="29"/>
      <c r="N103" s="179"/>
      <c r="O103" s="179"/>
      <c r="P103" s="29"/>
      <c r="Q103" s="179"/>
      <c r="R103" s="179"/>
      <c r="S103" s="29"/>
      <c r="T103" s="179"/>
      <c r="U103" s="179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179"/>
      <c r="AN103" s="179"/>
    </row>
    <row r="104" spans="1:40" ht="12.75">
      <c r="A104" s="185"/>
      <c r="B104" s="191"/>
      <c r="C104" s="179"/>
      <c r="D104" s="29"/>
      <c r="E104" s="179"/>
      <c r="F104" s="179"/>
      <c r="G104" s="29"/>
      <c r="H104" s="179"/>
      <c r="I104" s="179"/>
      <c r="J104" s="29"/>
      <c r="K104" s="179"/>
      <c r="L104" s="179"/>
      <c r="M104" s="29"/>
      <c r="N104" s="179"/>
      <c r="O104" s="179"/>
      <c r="P104" s="29"/>
      <c r="Q104" s="179"/>
      <c r="R104" s="179"/>
      <c r="S104" s="29"/>
      <c r="T104" s="179"/>
      <c r="U104" s="179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179"/>
      <c r="AN104" s="179"/>
    </row>
    <row r="105" spans="1:40" ht="12.75">
      <c r="A105" s="185"/>
      <c r="B105" s="191"/>
      <c r="C105" s="179"/>
      <c r="D105" s="29"/>
      <c r="E105" s="179"/>
      <c r="F105" s="179"/>
      <c r="G105" s="29"/>
      <c r="H105" s="179"/>
      <c r="I105" s="179"/>
      <c r="J105" s="29"/>
      <c r="K105" s="179"/>
      <c r="L105" s="179"/>
      <c r="M105" s="29"/>
      <c r="N105" s="179"/>
      <c r="O105" s="179"/>
      <c r="P105" s="29"/>
      <c r="Q105" s="179"/>
      <c r="R105" s="179"/>
      <c r="S105" s="29"/>
      <c r="T105" s="179"/>
      <c r="U105" s="179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179"/>
      <c r="AN105" s="179"/>
    </row>
    <row r="106" spans="1:40" ht="12.75">
      <c r="A106" s="185"/>
      <c r="B106" s="191"/>
      <c r="C106" s="179"/>
      <c r="D106" s="29"/>
      <c r="E106" s="179"/>
      <c r="F106" s="179"/>
      <c r="G106" s="29"/>
      <c r="H106" s="179"/>
      <c r="I106" s="179"/>
      <c r="J106" s="29"/>
      <c r="K106" s="179"/>
      <c r="L106" s="179"/>
      <c r="M106" s="29"/>
      <c r="N106" s="179"/>
      <c r="O106" s="179"/>
      <c r="P106" s="29"/>
      <c r="Q106" s="179"/>
      <c r="R106" s="179"/>
      <c r="S106" s="29"/>
      <c r="T106" s="179"/>
      <c r="U106" s="179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179"/>
      <c r="AN106" s="179"/>
    </row>
    <row r="107" spans="1:40" ht="12.75">
      <c r="A107" s="185"/>
      <c r="B107" s="191"/>
      <c r="C107" s="179"/>
      <c r="D107" s="29"/>
      <c r="E107" s="179"/>
      <c r="F107" s="179"/>
      <c r="G107" s="29"/>
      <c r="H107" s="179"/>
      <c r="I107" s="179"/>
      <c r="J107" s="29"/>
      <c r="K107" s="179"/>
      <c r="L107" s="179"/>
      <c r="M107" s="29"/>
      <c r="N107" s="179"/>
      <c r="O107" s="179"/>
      <c r="P107" s="29"/>
      <c r="Q107" s="179"/>
      <c r="R107" s="179"/>
      <c r="S107" s="29"/>
      <c r="T107" s="179"/>
      <c r="U107" s="179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179"/>
      <c r="AN107" s="179"/>
    </row>
    <row r="108" spans="1:40" ht="12.75">
      <c r="A108" s="185"/>
      <c r="B108" s="191"/>
      <c r="C108" s="179"/>
      <c r="D108" s="29"/>
      <c r="E108" s="179"/>
      <c r="F108" s="179"/>
      <c r="G108" s="29"/>
      <c r="H108" s="179"/>
      <c r="I108" s="179"/>
      <c r="J108" s="29"/>
      <c r="K108" s="179"/>
      <c r="L108" s="179"/>
      <c r="M108" s="29"/>
      <c r="N108" s="179"/>
      <c r="O108" s="179"/>
      <c r="P108" s="29"/>
      <c r="Q108" s="179"/>
      <c r="R108" s="179"/>
      <c r="S108" s="29"/>
      <c r="T108" s="179"/>
      <c r="U108" s="179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179"/>
      <c r="AN108" s="179"/>
    </row>
    <row r="109" spans="1:40" ht="12.75">
      <c r="A109" s="185"/>
      <c r="B109" s="191"/>
      <c r="C109" s="179"/>
      <c r="D109" s="29"/>
      <c r="E109" s="179"/>
      <c r="F109" s="179"/>
      <c r="G109" s="29"/>
      <c r="H109" s="179"/>
      <c r="I109" s="179"/>
      <c r="J109" s="29"/>
      <c r="K109" s="179"/>
      <c r="L109" s="179"/>
      <c r="M109" s="29"/>
      <c r="N109" s="179"/>
      <c r="O109" s="179"/>
      <c r="P109" s="29"/>
      <c r="Q109" s="179"/>
      <c r="R109" s="179"/>
      <c r="S109" s="29"/>
      <c r="T109" s="179"/>
      <c r="U109" s="179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179"/>
      <c r="AN109" s="179"/>
    </row>
    <row r="110" spans="1:40" ht="12.75">
      <c r="A110" s="185"/>
      <c r="B110" s="191"/>
      <c r="C110" s="179"/>
      <c r="D110" s="29"/>
      <c r="E110" s="179"/>
      <c r="F110" s="179"/>
      <c r="G110" s="29"/>
      <c r="H110" s="179"/>
      <c r="I110" s="179"/>
      <c r="J110" s="29"/>
      <c r="K110" s="179"/>
      <c r="L110" s="179"/>
      <c r="M110" s="29"/>
      <c r="N110" s="179"/>
      <c r="O110" s="179"/>
      <c r="P110" s="29"/>
      <c r="Q110" s="179"/>
      <c r="R110" s="179"/>
      <c r="S110" s="29"/>
      <c r="T110" s="179"/>
      <c r="U110" s="179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179"/>
      <c r="AN110" s="179"/>
    </row>
    <row r="111" spans="1:40" ht="12.75">
      <c r="A111" s="185"/>
      <c r="B111" s="191"/>
      <c r="C111" s="179"/>
      <c r="D111" s="29"/>
      <c r="E111" s="179"/>
      <c r="F111" s="179"/>
      <c r="G111" s="29"/>
      <c r="H111" s="179"/>
      <c r="I111" s="179"/>
      <c r="J111" s="29"/>
      <c r="K111" s="179"/>
      <c r="L111" s="179"/>
      <c r="M111" s="29"/>
      <c r="N111" s="179"/>
      <c r="O111" s="179"/>
      <c r="P111" s="29"/>
      <c r="Q111" s="179"/>
      <c r="R111" s="179"/>
      <c r="S111" s="29"/>
      <c r="T111" s="179"/>
      <c r="U111" s="179"/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0"/>
      <c r="AF111" s="200"/>
      <c r="AG111" s="200"/>
      <c r="AH111" s="200"/>
      <c r="AI111" s="200"/>
      <c r="AJ111" s="200"/>
      <c r="AK111" s="200"/>
      <c r="AL111" s="200"/>
      <c r="AM111" s="179"/>
      <c r="AN111" s="179"/>
    </row>
    <row r="112" spans="1:40" ht="12.75">
      <c r="A112" s="185"/>
      <c r="B112" s="191"/>
      <c r="C112" s="179"/>
      <c r="D112" s="29"/>
      <c r="E112" s="179"/>
      <c r="F112" s="179"/>
      <c r="G112" s="29"/>
      <c r="H112" s="179"/>
      <c r="I112" s="179"/>
      <c r="J112" s="29"/>
      <c r="K112" s="179"/>
      <c r="L112" s="179"/>
      <c r="M112" s="29"/>
      <c r="N112" s="179"/>
      <c r="O112" s="179"/>
      <c r="P112" s="29"/>
      <c r="Q112" s="179"/>
      <c r="R112" s="179"/>
      <c r="S112" s="29"/>
      <c r="T112" s="179"/>
      <c r="U112" s="179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179"/>
      <c r="AN112" s="179"/>
    </row>
    <row r="113" spans="1:40" ht="12.75">
      <c r="A113" s="185"/>
      <c r="B113" s="191"/>
      <c r="C113" s="179"/>
      <c r="D113" s="29"/>
      <c r="E113" s="179"/>
      <c r="F113" s="179"/>
      <c r="G113" s="29"/>
      <c r="H113" s="179"/>
      <c r="I113" s="179"/>
      <c r="J113" s="29"/>
      <c r="K113" s="179"/>
      <c r="L113" s="179"/>
      <c r="M113" s="29"/>
      <c r="N113" s="179"/>
      <c r="O113" s="179"/>
      <c r="P113" s="29"/>
      <c r="Q113" s="179"/>
      <c r="R113" s="179"/>
      <c r="S113" s="29"/>
      <c r="T113" s="179"/>
      <c r="U113" s="179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179"/>
      <c r="AN113" s="179"/>
    </row>
    <row r="114" spans="1:40" ht="12.75">
      <c r="A114" s="185"/>
      <c r="B114" s="191"/>
      <c r="C114" s="179"/>
      <c r="D114" s="29"/>
      <c r="E114" s="179"/>
      <c r="F114" s="179"/>
      <c r="G114" s="29"/>
      <c r="H114" s="179"/>
      <c r="I114" s="179"/>
      <c r="J114" s="29"/>
      <c r="K114" s="179"/>
      <c r="L114" s="179"/>
      <c r="M114" s="29"/>
      <c r="N114" s="179"/>
      <c r="O114" s="179"/>
      <c r="P114" s="29"/>
      <c r="Q114" s="179"/>
      <c r="R114" s="179"/>
      <c r="S114" s="29"/>
      <c r="T114" s="179"/>
      <c r="U114" s="179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179"/>
      <c r="AN114" s="179"/>
    </row>
    <row r="115" spans="1:40" ht="12.75">
      <c r="A115" s="185"/>
      <c r="B115" s="191"/>
      <c r="C115" s="179"/>
      <c r="D115" s="29"/>
      <c r="E115" s="179"/>
      <c r="F115" s="179"/>
      <c r="G115" s="29"/>
      <c r="H115" s="179"/>
      <c r="I115" s="179"/>
      <c r="J115" s="29"/>
      <c r="K115" s="179"/>
      <c r="L115" s="179"/>
      <c r="M115" s="29"/>
      <c r="N115" s="179"/>
      <c r="O115" s="179"/>
      <c r="P115" s="29"/>
      <c r="Q115" s="179"/>
      <c r="R115" s="179"/>
      <c r="S115" s="29"/>
      <c r="T115" s="179"/>
      <c r="U115" s="179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179"/>
      <c r="AN115" s="179"/>
    </row>
    <row r="116" spans="1:40" ht="12.75">
      <c r="A116" s="185"/>
      <c r="B116" s="191"/>
      <c r="C116" s="179"/>
      <c r="D116" s="29"/>
      <c r="E116" s="179"/>
      <c r="F116" s="179"/>
      <c r="G116" s="29"/>
      <c r="H116" s="179"/>
      <c r="I116" s="179"/>
      <c r="J116" s="29"/>
      <c r="K116" s="179"/>
      <c r="L116" s="179"/>
      <c r="M116" s="29"/>
      <c r="N116" s="179"/>
      <c r="O116" s="179"/>
      <c r="P116" s="29"/>
      <c r="Q116" s="179"/>
      <c r="R116" s="179"/>
      <c r="S116" s="29"/>
      <c r="T116" s="179"/>
      <c r="U116" s="179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179"/>
      <c r="AN116" s="179"/>
    </row>
    <row r="117" spans="1:40" ht="12.75">
      <c r="A117" s="185"/>
      <c r="B117" s="191"/>
      <c r="C117" s="179"/>
      <c r="D117" s="29"/>
      <c r="E117" s="179"/>
      <c r="F117" s="179"/>
      <c r="G117" s="29"/>
      <c r="H117" s="179"/>
      <c r="I117" s="179"/>
      <c r="J117" s="29"/>
      <c r="K117" s="179"/>
      <c r="L117" s="179"/>
      <c r="M117" s="29"/>
      <c r="N117" s="179"/>
      <c r="O117" s="179"/>
      <c r="P117" s="29"/>
      <c r="Q117" s="179"/>
      <c r="R117" s="179"/>
      <c r="S117" s="29"/>
      <c r="T117" s="179"/>
      <c r="U117" s="179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179"/>
      <c r="AN117" s="179"/>
    </row>
    <row r="118" spans="1:40" ht="12.75">
      <c r="A118" s="185"/>
      <c r="B118" s="191"/>
      <c r="C118" s="179"/>
      <c r="D118" s="29"/>
      <c r="E118" s="179"/>
      <c r="F118" s="179"/>
      <c r="G118" s="29"/>
      <c r="H118" s="179"/>
      <c r="I118" s="179"/>
      <c r="J118" s="29"/>
      <c r="K118" s="179"/>
      <c r="L118" s="179"/>
      <c r="M118" s="29"/>
      <c r="N118" s="179"/>
      <c r="O118" s="179"/>
      <c r="P118" s="29"/>
      <c r="Q118" s="179"/>
      <c r="R118" s="179"/>
      <c r="S118" s="29"/>
      <c r="T118" s="179"/>
      <c r="U118" s="179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179"/>
      <c r="AN118" s="179"/>
    </row>
    <row r="119" spans="1:40" ht="12.75">
      <c r="A119" s="185"/>
      <c r="B119" s="191"/>
      <c r="C119" s="179"/>
      <c r="D119" s="29"/>
      <c r="E119" s="179"/>
      <c r="F119" s="179"/>
      <c r="G119" s="29"/>
      <c r="H119" s="179"/>
      <c r="I119" s="179"/>
      <c r="J119" s="29"/>
      <c r="K119" s="179"/>
      <c r="L119" s="179"/>
      <c r="M119" s="29"/>
      <c r="N119" s="179"/>
      <c r="O119" s="179"/>
      <c r="P119" s="29"/>
      <c r="Q119" s="179"/>
      <c r="R119" s="179"/>
      <c r="S119" s="29"/>
      <c r="T119" s="179"/>
      <c r="U119" s="179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179"/>
      <c r="AN119" s="179"/>
    </row>
    <row r="120" spans="1:40" ht="12.75">
      <c r="A120" s="185"/>
      <c r="B120" s="191"/>
      <c r="C120" s="179"/>
      <c r="D120" s="29"/>
      <c r="E120" s="179"/>
      <c r="F120" s="179"/>
      <c r="G120" s="29"/>
      <c r="H120" s="179"/>
      <c r="I120" s="179"/>
      <c r="J120" s="29"/>
      <c r="K120" s="179"/>
      <c r="L120" s="179"/>
      <c r="M120" s="29"/>
      <c r="N120" s="179"/>
      <c r="O120" s="179"/>
      <c r="P120" s="29"/>
      <c r="Q120" s="179"/>
      <c r="R120" s="179"/>
      <c r="S120" s="29"/>
      <c r="T120" s="179"/>
      <c r="U120" s="179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179"/>
      <c r="AN120" s="179"/>
    </row>
    <row r="121" spans="1:40" ht="12.75">
      <c r="A121" s="185"/>
      <c r="B121" s="191"/>
      <c r="C121" s="179"/>
      <c r="D121" s="29"/>
      <c r="E121" s="179"/>
      <c r="F121" s="179"/>
      <c r="G121" s="29"/>
      <c r="H121" s="179"/>
      <c r="I121" s="179"/>
      <c r="J121" s="29"/>
      <c r="K121" s="179"/>
      <c r="L121" s="179"/>
      <c r="M121" s="29"/>
      <c r="N121" s="179"/>
      <c r="O121" s="179"/>
      <c r="P121" s="29"/>
      <c r="Q121" s="179"/>
      <c r="R121" s="179"/>
      <c r="S121" s="29"/>
      <c r="T121" s="179"/>
      <c r="U121" s="179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179"/>
      <c r="AN121" s="179"/>
    </row>
    <row r="122" spans="1:40" ht="12.75">
      <c r="A122" s="185"/>
      <c r="B122" s="191"/>
      <c r="C122" s="179"/>
      <c r="D122" s="29"/>
      <c r="E122" s="179"/>
      <c r="F122" s="179"/>
      <c r="G122" s="29"/>
      <c r="H122" s="179"/>
      <c r="I122" s="179"/>
      <c r="J122" s="29"/>
      <c r="K122" s="179"/>
      <c r="L122" s="179"/>
      <c r="M122" s="29"/>
      <c r="N122" s="179"/>
      <c r="O122" s="179"/>
      <c r="P122" s="29"/>
      <c r="Q122" s="179"/>
      <c r="R122" s="179"/>
      <c r="S122" s="29"/>
      <c r="T122" s="179"/>
      <c r="U122" s="179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179"/>
      <c r="AN122" s="179"/>
    </row>
    <row r="123" spans="1:40" ht="12.75">
      <c r="A123" s="185"/>
      <c r="B123" s="191"/>
      <c r="C123" s="179"/>
      <c r="D123" s="29"/>
      <c r="E123" s="179"/>
      <c r="F123" s="179"/>
      <c r="G123" s="29"/>
      <c r="H123" s="179"/>
      <c r="I123" s="179"/>
      <c r="J123" s="29"/>
      <c r="K123" s="179"/>
      <c r="L123" s="179"/>
      <c r="M123" s="29"/>
      <c r="N123" s="179"/>
      <c r="O123" s="179"/>
      <c r="P123" s="29"/>
      <c r="Q123" s="179"/>
      <c r="R123" s="179"/>
      <c r="S123" s="29"/>
      <c r="T123" s="179"/>
      <c r="U123" s="179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  <c r="AI123" s="200"/>
      <c r="AJ123" s="200"/>
      <c r="AK123" s="200"/>
      <c r="AL123" s="200"/>
      <c r="AM123" s="179"/>
      <c r="AN123" s="179"/>
    </row>
    <row r="124" spans="1:40" ht="12.75">
      <c r="A124" s="185"/>
      <c r="B124" s="191"/>
      <c r="C124" s="179"/>
      <c r="D124" s="29"/>
      <c r="E124" s="179"/>
      <c r="F124" s="179"/>
      <c r="G124" s="29"/>
      <c r="H124" s="179"/>
      <c r="I124" s="179"/>
      <c r="J124" s="29"/>
      <c r="K124" s="179"/>
      <c r="L124" s="179"/>
      <c r="M124" s="29"/>
      <c r="N124" s="179"/>
      <c r="O124" s="179"/>
      <c r="P124" s="29"/>
      <c r="Q124" s="179"/>
      <c r="R124" s="179"/>
      <c r="S124" s="29"/>
      <c r="T124" s="179"/>
      <c r="U124" s="179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200"/>
      <c r="AK124" s="200"/>
      <c r="AL124" s="200"/>
      <c r="AM124" s="179"/>
      <c r="AN124" s="179"/>
    </row>
  </sheetData>
  <sheetProtection/>
  <mergeCells count="31">
    <mergeCell ref="S58:T58"/>
    <mergeCell ref="S59:T59"/>
    <mergeCell ref="S60:T60"/>
    <mergeCell ref="M58:N58"/>
    <mergeCell ref="M59:N59"/>
    <mergeCell ref="M60:N60"/>
    <mergeCell ref="P58:Q58"/>
    <mergeCell ref="P59:Q59"/>
    <mergeCell ref="P60:Q60"/>
    <mergeCell ref="D5:T5"/>
    <mergeCell ref="D58:E58"/>
    <mergeCell ref="D59:E59"/>
    <mergeCell ref="D60:E60"/>
    <mergeCell ref="G58:H58"/>
    <mergeCell ref="G59:H59"/>
    <mergeCell ref="G60:H60"/>
    <mergeCell ref="J58:K58"/>
    <mergeCell ref="J59:K59"/>
    <mergeCell ref="J60:K60"/>
    <mergeCell ref="M4:N4"/>
    <mergeCell ref="M3:N3"/>
    <mergeCell ref="P4:Q4"/>
    <mergeCell ref="P3:Q3"/>
    <mergeCell ref="S4:T4"/>
    <mergeCell ref="S3:T3"/>
    <mergeCell ref="D4:E4"/>
    <mergeCell ref="D3:E3"/>
    <mergeCell ref="G4:H4"/>
    <mergeCell ref="G3:H3"/>
    <mergeCell ref="J4:K4"/>
    <mergeCell ref="J3: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Debug4"/>
  <dimension ref="A1:BK161"/>
  <sheetViews>
    <sheetView zoomScalePageLayoutView="0" workbookViewId="0" topLeftCell="A1">
      <selection activeCell="AJ11" sqref="AJ11:AJ154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7" customFormat="1" ht="20.25" thickBot="1">
      <c r="A1" s="86" t="s">
        <v>229</v>
      </c>
      <c r="D1" s="88"/>
      <c r="E1" s="88"/>
      <c r="F1" s="89"/>
      <c r="G1" s="90"/>
      <c r="H1" s="90"/>
      <c r="I1" s="88"/>
      <c r="K1" s="91" t="s">
        <v>42</v>
      </c>
      <c r="L1" s="90"/>
      <c r="M1" s="88"/>
      <c r="N1" s="90"/>
      <c r="O1" s="92"/>
      <c r="P1" s="93" t="s">
        <v>2</v>
      </c>
      <c r="Q1" s="88"/>
      <c r="U1" s="88"/>
      <c r="W1" s="92"/>
      <c r="X1" s="92"/>
      <c r="Y1" s="88"/>
      <c r="Z1" s="92"/>
      <c r="AA1" s="92"/>
      <c r="AB1" s="92"/>
      <c r="AC1" s="88"/>
      <c r="AD1" s="92"/>
      <c r="AF1" s="90"/>
      <c r="AG1" s="88"/>
      <c r="AH1" s="90"/>
      <c r="AI1" s="90"/>
      <c r="AJ1" s="90"/>
      <c r="AK1" s="88"/>
      <c r="AL1" s="90"/>
      <c r="AM1" s="90"/>
      <c r="AN1" s="90"/>
      <c r="AO1" s="88"/>
      <c r="AP1" s="90"/>
      <c r="AQ1" s="90"/>
      <c r="AR1" s="90"/>
      <c r="AS1" s="88"/>
      <c r="AT1" s="90"/>
      <c r="AU1" s="90"/>
      <c r="AV1" s="90"/>
      <c r="AW1" s="88"/>
      <c r="AX1" s="90"/>
      <c r="AY1" s="90"/>
      <c r="AZ1" s="90"/>
      <c r="BA1" s="90"/>
      <c r="BB1" s="90"/>
      <c r="BC1" s="90"/>
      <c r="BD1" s="90"/>
      <c r="BE1" s="90"/>
      <c r="BF1" s="90"/>
      <c r="BG1" s="94"/>
      <c r="BH1" s="94"/>
      <c r="BI1" s="94"/>
      <c r="BJ1" s="94"/>
    </row>
    <row r="2" spans="1:62" s="96" customFormat="1" ht="9.75" customHeight="1" thickBot="1" thickTop="1">
      <c r="A2" s="95"/>
      <c r="B2" s="95"/>
      <c r="C2" s="95"/>
      <c r="E2" s="97"/>
      <c r="F2" s="98"/>
      <c r="J2" s="99"/>
      <c r="K2" s="100"/>
      <c r="L2" s="101"/>
      <c r="N2" s="101"/>
      <c r="P2" s="102"/>
      <c r="R2" s="101"/>
      <c r="S2" s="101"/>
      <c r="T2" s="103"/>
      <c r="V2" s="104"/>
      <c r="W2" s="103"/>
      <c r="X2" s="103"/>
      <c r="Z2" s="103"/>
      <c r="AA2" s="103"/>
      <c r="AB2" s="103"/>
      <c r="AD2" s="103"/>
      <c r="AF2" s="101"/>
      <c r="AH2" s="101"/>
      <c r="AI2" s="101"/>
      <c r="AJ2" s="101"/>
      <c r="AL2" s="101"/>
      <c r="AM2" s="101"/>
      <c r="AN2" s="101"/>
      <c r="AP2" s="101"/>
      <c r="AQ2" s="101"/>
      <c r="AR2" s="101"/>
      <c r="AT2" s="101"/>
      <c r="AU2" s="101"/>
      <c r="AV2" s="101"/>
      <c r="AX2" s="101"/>
      <c r="AY2" s="101"/>
      <c r="AZ2" s="101"/>
      <c r="BA2" s="101"/>
      <c r="BB2" s="101"/>
      <c r="BC2" s="101"/>
      <c r="BD2" s="101"/>
      <c r="BE2" s="101"/>
      <c r="BF2" s="101"/>
      <c r="BG2" s="105"/>
      <c r="BH2" s="105"/>
      <c r="BI2" s="105"/>
      <c r="BJ2" s="105"/>
    </row>
    <row r="3" spans="1:63" s="107" customFormat="1" ht="12.75" customHeight="1" thickTop="1">
      <c r="A3" s="262" t="s">
        <v>0</v>
      </c>
      <c r="B3" s="263"/>
      <c r="C3" s="263"/>
      <c r="D3" s="106"/>
      <c r="F3" s="266" t="s">
        <v>39</v>
      </c>
      <c r="G3" s="267"/>
      <c r="H3" s="267"/>
      <c r="I3" s="267"/>
      <c r="J3" s="267"/>
      <c r="K3" s="267"/>
      <c r="L3" s="267"/>
      <c r="M3" s="267"/>
      <c r="N3" s="267"/>
      <c r="O3" s="267"/>
      <c r="P3" s="268"/>
      <c r="S3" s="257" t="s">
        <v>40</v>
      </c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9"/>
      <c r="AI3" s="108"/>
      <c r="AJ3" s="108"/>
      <c r="AL3" s="108"/>
      <c r="AM3" s="108"/>
      <c r="AN3" s="108"/>
      <c r="AP3" s="108"/>
      <c r="AQ3" s="108"/>
      <c r="AR3" s="109"/>
      <c r="AT3" s="109"/>
      <c r="AU3" s="109"/>
      <c r="AV3" s="109"/>
      <c r="AX3" s="109"/>
      <c r="AY3" s="109"/>
      <c r="AZ3" s="109"/>
      <c r="BA3" s="287" t="s">
        <v>3</v>
      </c>
      <c r="BB3" s="288"/>
      <c r="BC3" s="288"/>
      <c r="BD3" s="289"/>
      <c r="BE3" s="287" t="s">
        <v>4</v>
      </c>
      <c r="BF3" s="289"/>
      <c r="BG3" s="284" t="s">
        <v>5</v>
      </c>
      <c r="BH3" s="284" t="s">
        <v>6</v>
      </c>
      <c r="BI3" s="284" t="s">
        <v>7</v>
      </c>
      <c r="BJ3" s="284" t="s">
        <v>8</v>
      </c>
      <c r="BK3" s="110"/>
    </row>
    <row r="4" spans="1:63" s="107" customFormat="1" ht="12" customHeight="1">
      <c r="A4" s="264">
        <v>4</v>
      </c>
      <c r="B4" s="265"/>
      <c r="C4" s="265"/>
      <c r="D4" s="111"/>
      <c r="F4" s="313" t="s">
        <v>228</v>
      </c>
      <c r="G4" s="314"/>
      <c r="H4" s="314"/>
      <c r="I4" s="314"/>
      <c r="J4" s="314"/>
      <c r="K4" s="314"/>
      <c r="L4" s="314"/>
      <c r="M4" s="314"/>
      <c r="N4" s="314"/>
      <c r="O4" s="314"/>
      <c r="P4" s="315"/>
      <c r="S4" s="316" t="s">
        <v>168</v>
      </c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8"/>
      <c r="AI4" s="108"/>
      <c r="AJ4" s="108"/>
      <c r="AL4" s="108"/>
      <c r="AM4" s="108"/>
      <c r="AN4" s="108"/>
      <c r="AP4" s="108"/>
      <c r="AQ4" s="108"/>
      <c r="AR4" s="109"/>
      <c r="AT4" s="109"/>
      <c r="AU4" s="109"/>
      <c r="AV4" s="109"/>
      <c r="AX4" s="109"/>
      <c r="AY4" s="109"/>
      <c r="AZ4" s="109"/>
      <c r="BA4" s="290"/>
      <c r="BB4" s="291"/>
      <c r="BC4" s="291"/>
      <c r="BD4" s="292"/>
      <c r="BE4" s="290"/>
      <c r="BF4" s="292"/>
      <c r="BG4" s="285"/>
      <c r="BH4" s="285"/>
      <c r="BI4" s="285"/>
      <c r="BJ4" s="285"/>
      <c r="BK4" s="110"/>
    </row>
    <row r="5" spans="1:63" s="107" customFormat="1" ht="12" customHeight="1" thickBot="1">
      <c r="A5" s="260" t="s">
        <v>1</v>
      </c>
      <c r="B5" s="261"/>
      <c r="C5" s="261"/>
      <c r="D5" s="112"/>
      <c r="F5" s="319" t="s">
        <v>171</v>
      </c>
      <c r="G5" s="320"/>
      <c r="H5" s="320"/>
      <c r="I5" s="320"/>
      <c r="J5" s="320"/>
      <c r="K5" s="320"/>
      <c r="L5" s="320"/>
      <c r="M5" s="320"/>
      <c r="N5" s="320"/>
      <c r="O5" s="320"/>
      <c r="P5" s="321"/>
      <c r="S5" s="322" t="s">
        <v>169</v>
      </c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4"/>
      <c r="AI5" s="108"/>
      <c r="AJ5" s="108"/>
      <c r="AL5" s="108"/>
      <c r="AM5" s="108"/>
      <c r="AN5" s="108"/>
      <c r="AP5" s="108"/>
      <c r="AQ5" s="108"/>
      <c r="AR5" s="109"/>
      <c r="AT5" s="109"/>
      <c r="AU5" s="109"/>
      <c r="AV5" s="109"/>
      <c r="AX5" s="109"/>
      <c r="AY5" s="109"/>
      <c r="AZ5" s="109"/>
      <c r="BA5" s="290"/>
      <c r="BB5" s="291"/>
      <c r="BC5" s="291"/>
      <c r="BD5" s="292"/>
      <c r="BE5" s="290"/>
      <c r="BF5" s="292"/>
      <c r="BG5" s="285"/>
      <c r="BH5" s="285"/>
      <c r="BI5" s="285"/>
      <c r="BJ5" s="285"/>
      <c r="BK5" s="110"/>
    </row>
    <row r="6" spans="1:63" s="107" customFormat="1" ht="12" customHeight="1" thickBot="1" thickTop="1">
      <c r="A6" s="113"/>
      <c r="B6" s="113"/>
      <c r="C6" s="113"/>
      <c r="D6" s="113"/>
      <c r="F6" s="254"/>
      <c r="G6" s="255"/>
      <c r="H6" s="255"/>
      <c r="I6" s="255"/>
      <c r="J6" s="255"/>
      <c r="K6" s="255"/>
      <c r="L6" s="255"/>
      <c r="M6" s="255"/>
      <c r="N6" s="255"/>
      <c r="O6" s="255"/>
      <c r="P6" s="256"/>
      <c r="S6" s="325" t="s">
        <v>170</v>
      </c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7"/>
      <c r="AI6" s="108"/>
      <c r="AJ6" s="108"/>
      <c r="AL6" s="108"/>
      <c r="AM6" s="108"/>
      <c r="AN6" s="108"/>
      <c r="AP6" s="108"/>
      <c r="AQ6" s="108"/>
      <c r="AR6" s="109"/>
      <c r="AT6" s="109"/>
      <c r="AU6" s="109"/>
      <c r="AV6" s="109"/>
      <c r="AX6" s="109"/>
      <c r="AY6" s="109"/>
      <c r="AZ6" s="109"/>
      <c r="BA6" s="293"/>
      <c r="BB6" s="294"/>
      <c r="BC6" s="294"/>
      <c r="BD6" s="295"/>
      <c r="BE6" s="293"/>
      <c r="BF6" s="295"/>
      <c r="BG6" s="286"/>
      <c r="BH6" s="286"/>
      <c r="BI6" s="286"/>
      <c r="BJ6" s="286"/>
      <c r="BK6" s="110"/>
    </row>
    <row r="7" spans="1:62" s="107" customFormat="1" ht="11.25" customHeight="1" thickTop="1">
      <c r="A7" s="114"/>
      <c r="B7" s="115"/>
      <c r="C7" s="116"/>
      <c r="D7" s="117"/>
      <c r="E7" s="117"/>
      <c r="F7" s="118"/>
      <c r="G7" s="109"/>
      <c r="H7" s="109"/>
      <c r="I7" s="117"/>
      <c r="J7" s="119"/>
      <c r="K7" s="109"/>
      <c r="L7" s="109"/>
      <c r="M7" s="117"/>
      <c r="N7" s="109"/>
      <c r="O7" s="120"/>
      <c r="P7" s="120"/>
      <c r="Q7" s="117"/>
      <c r="R7" s="120"/>
      <c r="S7" s="120"/>
      <c r="T7" s="120"/>
      <c r="U7" s="117"/>
      <c r="V7" s="120"/>
      <c r="W7" s="120"/>
      <c r="X7" s="120"/>
      <c r="Y7" s="117"/>
      <c r="Z7" s="120"/>
      <c r="AA7" s="120"/>
      <c r="AB7" s="120"/>
      <c r="AC7" s="117"/>
      <c r="AD7" s="108"/>
      <c r="AE7" s="108"/>
      <c r="AF7" s="108"/>
      <c r="AG7" s="117"/>
      <c r="AH7" s="108"/>
      <c r="AI7" s="108"/>
      <c r="AJ7" s="108"/>
      <c r="AK7" s="117"/>
      <c r="AL7" s="108"/>
      <c r="AM7" s="108"/>
      <c r="AN7" s="108"/>
      <c r="AO7" s="117"/>
      <c r="AP7" s="108"/>
      <c r="AQ7" s="108"/>
      <c r="AR7" s="109"/>
      <c r="AS7" s="117"/>
      <c r="AT7" s="109"/>
      <c r="AU7" s="109"/>
      <c r="AV7" s="109"/>
      <c r="AW7" s="117"/>
      <c r="AX7" s="109"/>
      <c r="AY7" s="109"/>
      <c r="AZ7" s="109"/>
      <c r="BA7" s="121"/>
      <c r="BB7" s="121"/>
      <c r="BC7" s="121"/>
      <c r="BD7" s="121"/>
      <c r="BE7" s="121"/>
      <c r="BF7" s="121"/>
      <c r="BG7" s="122"/>
      <c r="BH7" s="122"/>
      <c r="BI7" s="122"/>
      <c r="BJ7" s="122"/>
    </row>
    <row r="8" spans="1:62" s="134" customFormat="1" ht="12.75" customHeight="1" thickBot="1">
      <c r="A8" s="123"/>
      <c r="B8" s="124"/>
      <c r="C8" s="125"/>
      <c r="D8" s="126"/>
      <c r="E8" s="126"/>
      <c r="F8" s="127"/>
      <c r="G8" s="128"/>
      <c r="H8" s="128"/>
      <c r="I8" s="126"/>
      <c r="J8" s="129"/>
      <c r="K8" s="128"/>
      <c r="L8" s="128"/>
      <c r="M8" s="126"/>
      <c r="N8" s="128"/>
      <c r="O8" s="130"/>
      <c r="P8" s="130"/>
      <c r="Q8" s="126"/>
      <c r="R8" s="130"/>
      <c r="S8" s="130"/>
      <c r="T8" s="130"/>
      <c r="U8" s="126"/>
      <c r="V8" s="130"/>
      <c r="W8" s="130"/>
      <c r="X8" s="130"/>
      <c r="Y8" s="126"/>
      <c r="Z8" s="130"/>
      <c r="AA8" s="130"/>
      <c r="AB8" s="130"/>
      <c r="AC8" s="126"/>
      <c r="AD8" s="131"/>
      <c r="AE8" s="131"/>
      <c r="AF8" s="131"/>
      <c r="AG8" s="126"/>
      <c r="AH8" s="131"/>
      <c r="AI8" s="131"/>
      <c r="AJ8" s="131"/>
      <c r="AK8" s="126"/>
      <c r="AL8" s="131"/>
      <c r="AM8" s="131"/>
      <c r="AN8" s="131"/>
      <c r="AO8" s="126"/>
      <c r="AP8" s="131"/>
      <c r="AQ8" s="131"/>
      <c r="AR8" s="128"/>
      <c r="AS8" s="126"/>
      <c r="AT8" s="128"/>
      <c r="AU8" s="128"/>
      <c r="AV8" s="128"/>
      <c r="AW8" s="126"/>
      <c r="AX8" s="128"/>
      <c r="AY8" s="128"/>
      <c r="AZ8" s="128"/>
      <c r="BA8" s="132"/>
      <c r="BB8" s="132"/>
      <c r="BC8" s="132"/>
      <c r="BD8" s="132"/>
      <c r="BE8" s="132"/>
      <c r="BF8" s="132"/>
      <c r="BG8" s="133"/>
      <c r="BH8" s="133"/>
      <c r="BI8" s="133"/>
      <c r="BJ8" s="133"/>
    </row>
    <row r="9" spans="1:62" s="147" customFormat="1" ht="35.25" customHeight="1" thickBot="1" thickTop="1">
      <c r="A9" s="135"/>
      <c r="B9" s="136"/>
      <c r="C9" s="137"/>
      <c r="D9" s="138" t="s">
        <v>56</v>
      </c>
      <c r="E9" s="214" t="s">
        <v>230</v>
      </c>
      <c r="F9" s="216" t="s">
        <v>9</v>
      </c>
      <c r="G9" s="218" t="s">
        <v>232</v>
      </c>
      <c r="H9" s="219" t="s">
        <v>234</v>
      </c>
      <c r="I9" s="214" t="s">
        <v>230</v>
      </c>
      <c r="J9" s="223" t="s">
        <v>11</v>
      </c>
      <c r="K9" s="225" t="s">
        <v>232</v>
      </c>
      <c r="L9" s="219" t="s">
        <v>234</v>
      </c>
      <c r="M9" s="214" t="s">
        <v>230</v>
      </c>
      <c r="N9" s="216" t="s">
        <v>12</v>
      </c>
      <c r="O9" s="218" t="s">
        <v>232</v>
      </c>
      <c r="P9" s="219" t="s">
        <v>234</v>
      </c>
      <c r="Q9" s="214" t="s">
        <v>230</v>
      </c>
      <c r="R9" s="216" t="s">
        <v>13</v>
      </c>
      <c r="S9" s="218" t="s">
        <v>232</v>
      </c>
      <c r="T9" s="219" t="s">
        <v>234</v>
      </c>
      <c r="U9" s="214" t="s">
        <v>230</v>
      </c>
      <c r="V9" s="223" t="s">
        <v>14</v>
      </c>
      <c r="W9" s="218" t="s">
        <v>232</v>
      </c>
      <c r="X9" s="219" t="s">
        <v>234</v>
      </c>
      <c r="Y9" s="214" t="s">
        <v>230</v>
      </c>
      <c r="Z9" s="216" t="s">
        <v>15</v>
      </c>
      <c r="AA9" s="218" t="s">
        <v>232</v>
      </c>
      <c r="AB9" s="228" t="s">
        <v>234</v>
      </c>
      <c r="AC9" s="214" t="s">
        <v>230</v>
      </c>
      <c r="AD9" s="216" t="s">
        <v>16</v>
      </c>
      <c r="AE9" s="218" t="s">
        <v>232</v>
      </c>
      <c r="AF9" s="228" t="s">
        <v>234</v>
      </c>
      <c r="AG9" s="214"/>
      <c r="AH9" s="233"/>
      <c r="AI9" s="233"/>
      <c r="AJ9" s="234" t="s">
        <v>172</v>
      </c>
      <c r="AK9" s="139" t="s">
        <v>54</v>
      </c>
      <c r="AL9" s="140" t="s">
        <v>18</v>
      </c>
      <c r="AM9" s="140" t="s">
        <v>10</v>
      </c>
      <c r="AN9" s="67"/>
      <c r="AO9" s="139" t="s">
        <v>54</v>
      </c>
      <c r="AP9" s="140" t="s">
        <v>19</v>
      </c>
      <c r="AQ9" s="140" t="s">
        <v>10</v>
      </c>
      <c r="AR9" s="67"/>
      <c r="AS9" s="139" t="s">
        <v>54</v>
      </c>
      <c r="AT9" s="140" t="s">
        <v>20</v>
      </c>
      <c r="AU9" s="140" t="s">
        <v>10</v>
      </c>
      <c r="AV9" s="67"/>
      <c r="AW9" s="139" t="s">
        <v>54</v>
      </c>
      <c r="AX9" s="140" t="s">
        <v>21</v>
      </c>
      <c r="AY9" s="140" t="s">
        <v>10</v>
      </c>
      <c r="AZ9" s="67"/>
      <c r="BA9" s="144" t="s">
        <v>22</v>
      </c>
      <c r="BB9" s="143" t="s">
        <v>10</v>
      </c>
      <c r="BC9" s="144" t="s">
        <v>23</v>
      </c>
      <c r="BD9" s="143" t="s">
        <v>10</v>
      </c>
      <c r="BE9" s="144" t="s">
        <v>10</v>
      </c>
      <c r="BF9" s="143" t="s">
        <v>10</v>
      </c>
      <c r="BG9" s="145"/>
      <c r="BH9" s="145"/>
      <c r="BI9" s="145"/>
      <c r="BJ9" s="146"/>
    </row>
    <row r="10" spans="1:62" s="160" customFormat="1" ht="12" customHeight="1" thickBot="1">
      <c r="A10" s="148" t="s">
        <v>25</v>
      </c>
      <c r="B10" s="148" t="s">
        <v>24</v>
      </c>
      <c r="C10" s="149" t="s">
        <v>55</v>
      </c>
      <c r="D10" s="167" t="s">
        <v>1</v>
      </c>
      <c r="E10" s="215" t="s">
        <v>231</v>
      </c>
      <c r="F10" s="217" t="s">
        <v>26</v>
      </c>
      <c r="G10" s="217" t="s">
        <v>233</v>
      </c>
      <c r="H10" s="220" t="s">
        <v>235</v>
      </c>
      <c r="I10" s="215" t="s">
        <v>231</v>
      </c>
      <c r="J10" s="224" t="s">
        <v>26</v>
      </c>
      <c r="K10" s="217" t="s">
        <v>233</v>
      </c>
      <c r="L10" s="220" t="s">
        <v>235</v>
      </c>
      <c r="M10" s="215" t="s">
        <v>231</v>
      </c>
      <c r="N10" s="217" t="s">
        <v>26</v>
      </c>
      <c r="O10" s="217" t="s">
        <v>233</v>
      </c>
      <c r="P10" s="220" t="s">
        <v>235</v>
      </c>
      <c r="Q10" s="215" t="s">
        <v>231</v>
      </c>
      <c r="R10" s="217" t="s">
        <v>26</v>
      </c>
      <c r="S10" s="217" t="s">
        <v>233</v>
      </c>
      <c r="T10" s="220" t="s">
        <v>235</v>
      </c>
      <c r="U10" s="215" t="s">
        <v>231</v>
      </c>
      <c r="V10" s="224" t="s">
        <v>26</v>
      </c>
      <c r="W10" s="217" t="s">
        <v>233</v>
      </c>
      <c r="X10" s="220" t="s">
        <v>235</v>
      </c>
      <c r="Y10" s="215" t="s">
        <v>231</v>
      </c>
      <c r="Z10" s="217" t="s">
        <v>26</v>
      </c>
      <c r="AA10" s="217" t="s">
        <v>233</v>
      </c>
      <c r="AB10" s="220" t="s">
        <v>235</v>
      </c>
      <c r="AC10" s="215" t="s">
        <v>231</v>
      </c>
      <c r="AD10" s="217" t="s">
        <v>26</v>
      </c>
      <c r="AE10" s="217" t="s">
        <v>233</v>
      </c>
      <c r="AF10" s="220" t="s">
        <v>235</v>
      </c>
      <c r="AG10" s="215"/>
      <c r="AH10" s="217"/>
      <c r="AI10" s="217"/>
      <c r="AJ10" s="220" t="s">
        <v>235</v>
      </c>
      <c r="AK10" s="168" t="s">
        <v>1</v>
      </c>
      <c r="AL10" s="169" t="s">
        <v>26</v>
      </c>
      <c r="AM10" s="169" t="s">
        <v>27</v>
      </c>
      <c r="AN10" s="170" t="s">
        <v>28</v>
      </c>
      <c r="AO10" s="168" t="s">
        <v>1</v>
      </c>
      <c r="AP10" s="169" t="s">
        <v>26</v>
      </c>
      <c r="AQ10" s="169" t="s">
        <v>27</v>
      </c>
      <c r="AR10" s="170" t="s">
        <v>28</v>
      </c>
      <c r="AS10" s="168" t="s">
        <v>1</v>
      </c>
      <c r="AT10" s="169" t="s">
        <v>26</v>
      </c>
      <c r="AU10" s="169" t="s">
        <v>27</v>
      </c>
      <c r="AV10" s="170" t="s">
        <v>28</v>
      </c>
      <c r="AW10" s="168" t="s">
        <v>1</v>
      </c>
      <c r="AX10" s="169" t="s">
        <v>26</v>
      </c>
      <c r="AY10" s="169" t="s">
        <v>27</v>
      </c>
      <c r="AZ10" s="170" t="s">
        <v>28</v>
      </c>
      <c r="BA10" s="171" t="s">
        <v>29</v>
      </c>
      <c r="BB10" s="172" t="s">
        <v>30</v>
      </c>
      <c r="BC10" s="171" t="s">
        <v>29</v>
      </c>
      <c r="BD10" s="173" t="s">
        <v>30</v>
      </c>
      <c r="BE10" s="171" t="s">
        <v>31</v>
      </c>
      <c r="BF10" s="173" t="s">
        <v>32</v>
      </c>
      <c r="BG10" s="174"/>
      <c r="BH10" s="174"/>
      <c r="BI10" s="174"/>
      <c r="BJ10" s="175"/>
    </row>
    <row r="11" spans="1:62" s="81" customFormat="1" ht="16.5" thickTop="1">
      <c r="A11" s="203">
        <v>1</v>
      </c>
      <c r="B11" s="204">
        <v>1</v>
      </c>
      <c r="C11" s="204">
        <v>13</v>
      </c>
      <c r="D11" s="205">
        <v>20</v>
      </c>
      <c r="E11" s="206">
        <v>80</v>
      </c>
      <c r="F11" s="179">
        <v>10</v>
      </c>
      <c r="G11" s="212">
        <v>0.2760258067362974</v>
      </c>
      <c r="H11" s="213">
        <v>0.7514802588395697</v>
      </c>
      <c r="I11" s="206">
        <v>80</v>
      </c>
      <c r="J11" s="24">
        <v>25</v>
      </c>
      <c r="K11" s="221">
        <v>0.1960985100250585</v>
      </c>
      <c r="L11" s="222">
        <v>1.3346954838580545</v>
      </c>
      <c r="M11" s="206">
        <v>80</v>
      </c>
      <c r="N11" s="24">
        <v>28</v>
      </c>
      <c r="O11" s="221">
        <v>0.20476094840906534</v>
      </c>
      <c r="P11" s="222">
        <v>1.560892709722305</v>
      </c>
      <c r="Q11" s="206">
        <v>80</v>
      </c>
      <c r="R11" s="24">
        <v>30</v>
      </c>
      <c r="S11" s="221">
        <v>0.21481307608764855</v>
      </c>
      <c r="T11" s="222">
        <v>1.7544857989458695</v>
      </c>
      <c r="U11" s="206">
        <v>80</v>
      </c>
      <c r="V11" s="24">
        <v>26</v>
      </c>
      <c r="W11" s="221">
        <v>0.2179279738526225</v>
      </c>
      <c r="X11" s="222">
        <v>1.5426031629157884</v>
      </c>
      <c r="Y11" s="226">
        <v>80</v>
      </c>
      <c r="Z11" s="24">
        <v>16</v>
      </c>
      <c r="AA11" s="221">
        <v>0.20553170254628475</v>
      </c>
      <c r="AB11" s="222">
        <v>0.8952960962916163</v>
      </c>
      <c r="AC11" s="226">
        <v>80</v>
      </c>
      <c r="AD11" s="209">
        <v>7</v>
      </c>
      <c r="AE11" s="229">
        <v>0.2167615589353363</v>
      </c>
      <c r="AF11" s="231">
        <v>0.4130933409410172</v>
      </c>
      <c r="AG11" s="82"/>
      <c r="AH11" s="163"/>
      <c r="AI11" s="161"/>
      <c r="AJ11" s="235">
        <v>8.25254685151422</v>
      </c>
      <c r="AK11" s="82"/>
      <c r="AL11" s="161"/>
      <c r="AM11" s="161"/>
      <c r="AN11" s="162"/>
      <c r="AO11" s="82"/>
      <c r="AP11" s="161"/>
      <c r="AQ11" s="161"/>
      <c r="AR11" s="162"/>
      <c r="AS11" s="82"/>
      <c r="AT11" s="161"/>
      <c r="AU11" s="161"/>
      <c r="AV11" s="162"/>
      <c r="AW11" s="82"/>
      <c r="AX11" s="161"/>
      <c r="AY11" s="161"/>
      <c r="AZ11" s="162"/>
      <c r="BA11" s="165"/>
      <c r="BB11" s="162"/>
      <c r="BC11" s="165"/>
      <c r="BD11" s="162"/>
      <c r="BE11" s="165"/>
      <c r="BF11" s="162"/>
      <c r="BG11" s="166"/>
      <c r="BH11" s="166"/>
      <c r="BI11" s="166"/>
      <c r="BJ11" s="166"/>
    </row>
    <row r="12" spans="1:62" s="81" customFormat="1" ht="16.5" customHeight="1">
      <c r="A12" s="203">
        <v>2</v>
      </c>
      <c r="B12" s="204">
        <v>1</v>
      </c>
      <c r="C12" s="204">
        <v>12</v>
      </c>
      <c r="D12" s="207">
        <v>20</v>
      </c>
      <c r="E12" s="208">
        <v>80</v>
      </c>
      <c r="F12" s="179">
        <v>14</v>
      </c>
      <c r="G12" s="212">
        <v>0.2760258067362974</v>
      </c>
      <c r="H12" s="213">
        <v>1.0520723623753976</v>
      </c>
      <c r="I12" s="208">
        <v>80</v>
      </c>
      <c r="J12" s="24">
        <v>25</v>
      </c>
      <c r="K12" s="221">
        <v>0.1960985100250585</v>
      </c>
      <c r="L12" s="222">
        <v>1.3346954838580545</v>
      </c>
      <c r="M12" s="208">
        <v>80</v>
      </c>
      <c r="N12" s="24">
        <v>28</v>
      </c>
      <c r="O12" s="221">
        <v>0.20476094840906534</v>
      </c>
      <c r="P12" s="222">
        <v>1.560892709722305</v>
      </c>
      <c r="Q12" s="208">
        <v>80</v>
      </c>
      <c r="R12" s="24">
        <v>25</v>
      </c>
      <c r="S12" s="221">
        <v>0.21481307608764855</v>
      </c>
      <c r="T12" s="222">
        <v>1.462071499121558</v>
      </c>
      <c r="U12" s="208">
        <v>80</v>
      </c>
      <c r="V12" s="24">
        <v>24</v>
      </c>
      <c r="W12" s="221">
        <v>0.2179279738526225</v>
      </c>
      <c r="X12" s="222">
        <v>1.4239413811530355</v>
      </c>
      <c r="Y12" s="227">
        <v>80</v>
      </c>
      <c r="Z12" s="24">
        <v>16</v>
      </c>
      <c r="AA12" s="221">
        <v>0.20553170254628475</v>
      </c>
      <c r="AB12" s="222">
        <v>0.8952960962916163</v>
      </c>
      <c r="AC12" s="227">
        <v>80</v>
      </c>
      <c r="AD12" s="72">
        <v>10</v>
      </c>
      <c r="AE12" s="230">
        <v>0.2167615589353363</v>
      </c>
      <c r="AF12" s="232">
        <v>0.5901333442014531</v>
      </c>
      <c r="AG12" s="164"/>
      <c r="AH12" s="76"/>
      <c r="AI12" s="73"/>
      <c r="AJ12" s="236">
        <v>8.31910287672342</v>
      </c>
      <c r="AK12" s="164"/>
      <c r="AL12" s="73"/>
      <c r="AM12" s="73"/>
      <c r="AN12" s="74"/>
      <c r="AO12" s="164"/>
      <c r="AP12" s="73"/>
      <c r="AQ12" s="73"/>
      <c r="AR12" s="74"/>
      <c r="AS12" s="164"/>
      <c r="AT12" s="73"/>
      <c r="AU12" s="73"/>
      <c r="AV12" s="74"/>
      <c r="AW12" s="164"/>
      <c r="AX12" s="73"/>
      <c r="AY12" s="73"/>
      <c r="AZ12" s="74"/>
      <c r="BA12" s="77"/>
      <c r="BB12" s="74"/>
      <c r="BC12" s="77"/>
      <c r="BD12" s="74"/>
      <c r="BE12" s="77"/>
      <c r="BF12" s="74"/>
      <c r="BG12" s="80"/>
      <c r="BH12" s="80"/>
      <c r="BI12" s="80"/>
      <c r="BJ12" s="80"/>
    </row>
    <row r="13" spans="1:62" s="81" customFormat="1" ht="16.5" customHeight="1">
      <c r="A13" s="203">
        <v>3</v>
      </c>
      <c r="B13" s="204">
        <v>1</v>
      </c>
      <c r="C13" s="204">
        <v>23</v>
      </c>
      <c r="D13" s="207">
        <v>20</v>
      </c>
      <c r="E13" s="208">
        <v>80</v>
      </c>
      <c r="F13" s="179">
        <v>9</v>
      </c>
      <c r="G13" s="212">
        <v>0.2760258067362974</v>
      </c>
      <c r="H13" s="213">
        <v>0.6763322329556127</v>
      </c>
      <c r="I13" s="208">
        <v>80</v>
      </c>
      <c r="J13" s="24">
        <v>27</v>
      </c>
      <c r="K13" s="221">
        <v>0.1960985100250585</v>
      </c>
      <c r="L13" s="222">
        <v>1.4414711225666985</v>
      </c>
      <c r="M13" s="208">
        <v>80</v>
      </c>
      <c r="N13" s="24">
        <v>27</v>
      </c>
      <c r="O13" s="221">
        <v>0.20476094840906534</v>
      </c>
      <c r="P13" s="222">
        <v>1.505146541517937</v>
      </c>
      <c r="Q13" s="208">
        <v>80</v>
      </c>
      <c r="R13" s="24">
        <v>28</v>
      </c>
      <c r="S13" s="221">
        <v>0.21481307608764855</v>
      </c>
      <c r="T13" s="222">
        <v>1.6375200790161448</v>
      </c>
      <c r="U13" s="208">
        <v>80</v>
      </c>
      <c r="V13" s="24">
        <v>27</v>
      </c>
      <c r="W13" s="221">
        <v>0.2179279738526225</v>
      </c>
      <c r="X13" s="222">
        <v>1.6019340537971647</v>
      </c>
      <c r="Y13" s="227">
        <v>80</v>
      </c>
      <c r="Z13" s="24">
        <v>19</v>
      </c>
      <c r="AA13" s="221">
        <v>0.20553170254628475</v>
      </c>
      <c r="AB13" s="222">
        <v>1.0631641143462944</v>
      </c>
      <c r="AC13" s="227">
        <v>80</v>
      </c>
      <c r="AD13" s="72">
        <v>12</v>
      </c>
      <c r="AE13" s="230">
        <v>0.2167615589353363</v>
      </c>
      <c r="AF13" s="232">
        <v>0.7081600130417438</v>
      </c>
      <c r="AG13" s="164"/>
      <c r="AH13" s="76"/>
      <c r="AI13" s="73"/>
      <c r="AJ13" s="236">
        <v>8.633728157241597</v>
      </c>
      <c r="AK13" s="164"/>
      <c r="AL13" s="73"/>
      <c r="AM13" s="73"/>
      <c r="AN13" s="74"/>
      <c r="AO13" s="164"/>
      <c r="AP13" s="73"/>
      <c r="AQ13" s="73"/>
      <c r="AR13" s="74"/>
      <c r="AS13" s="164"/>
      <c r="AT13" s="73"/>
      <c r="AU13" s="73"/>
      <c r="AV13" s="74"/>
      <c r="AW13" s="164"/>
      <c r="AX13" s="73"/>
      <c r="AY13" s="73"/>
      <c r="AZ13" s="74"/>
      <c r="BA13" s="77"/>
      <c r="BB13" s="74"/>
      <c r="BC13" s="77"/>
      <c r="BD13" s="74"/>
      <c r="BE13" s="77"/>
      <c r="BF13" s="74"/>
      <c r="BG13" s="80"/>
      <c r="BH13" s="80"/>
      <c r="BI13" s="80"/>
      <c r="BJ13" s="80"/>
    </row>
    <row r="14" spans="1:62" s="81" customFormat="1" ht="16.5" customHeight="1">
      <c r="A14" s="203">
        <v>4</v>
      </c>
      <c r="B14" s="204">
        <v>1</v>
      </c>
      <c r="C14" s="204">
        <v>7</v>
      </c>
      <c r="D14" s="207">
        <v>20</v>
      </c>
      <c r="E14" s="208">
        <v>80</v>
      </c>
      <c r="F14" s="179">
        <v>16</v>
      </c>
      <c r="G14" s="212">
        <v>0.2760258067362974</v>
      </c>
      <c r="H14" s="213">
        <v>1.2023684141433115</v>
      </c>
      <c r="I14" s="208">
        <v>80</v>
      </c>
      <c r="J14" s="24">
        <v>32</v>
      </c>
      <c r="K14" s="221">
        <v>0.1960985100250585</v>
      </c>
      <c r="L14" s="222">
        <v>1.7084102193383095</v>
      </c>
      <c r="M14" s="208">
        <v>80</v>
      </c>
      <c r="N14" s="24">
        <v>29</v>
      </c>
      <c r="O14" s="221">
        <v>0.20476094840906534</v>
      </c>
      <c r="P14" s="222">
        <v>1.6166388779266732</v>
      </c>
      <c r="Q14" s="208">
        <v>80</v>
      </c>
      <c r="R14" s="24">
        <v>26</v>
      </c>
      <c r="S14" s="221">
        <v>0.21481307608764855</v>
      </c>
      <c r="T14" s="222">
        <v>1.5205543590864203</v>
      </c>
      <c r="U14" s="208">
        <v>80</v>
      </c>
      <c r="V14" s="24">
        <v>25</v>
      </c>
      <c r="W14" s="221">
        <v>0.2179279738526225</v>
      </c>
      <c r="X14" s="222">
        <v>1.483272272034412</v>
      </c>
      <c r="Y14" s="227">
        <v>80</v>
      </c>
      <c r="Z14" s="24">
        <v>15</v>
      </c>
      <c r="AA14" s="221">
        <v>0.20553170254628475</v>
      </c>
      <c r="AB14" s="222">
        <v>0.8393400902733904</v>
      </c>
      <c r="AC14" s="227">
        <v>80</v>
      </c>
      <c r="AD14" s="72">
        <v>10</v>
      </c>
      <c r="AE14" s="230">
        <v>0.2167615589353363</v>
      </c>
      <c r="AF14" s="232">
        <v>0.5901333442014531</v>
      </c>
      <c r="AG14" s="164"/>
      <c r="AH14" s="76"/>
      <c r="AI14" s="73"/>
      <c r="AJ14" s="236">
        <v>8.96071757700397</v>
      </c>
      <c r="AK14" s="164"/>
      <c r="AL14" s="73"/>
      <c r="AM14" s="73"/>
      <c r="AN14" s="74"/>
      <c r="AO14" s="164"/>
      <c r="AP14" s="73"/>
      <c r="AQ14" s="73"/>
      <c r="AR14" s="74"/>
      <c r="AS14" s="164"/>
      <c r="AT14" s="73"/>
      <c r="AU14" s="73"/>
      <c r="AV14" s="74"/>
      <c r="AW14" s="164"/>
      <c r="AX14" s="73"/>
      <c r="AY14" s="73"/>
      <c r="AZ14" s="74"/>
      <c r="BA14" s="77"/>
      <c r="BB14" s="74"/>
      <c r="BC14" s="77"/>
      <c r="BD14" s="74"/>
      <c r="BE14" s="77"/>
      <c r="BF14" s="74"/>
      <c r="BG14" s="80"/>
      <c r="BH14" s="80"/>
      <c r="BI14" s="80"/>
      <c r="BJ14" s="80"/>
    </row>
    <row r="15" spans="1:62" s="81" customFormat="1" ht="16.5" customHeight="1">
      <c r="A15" s="203">
        <v>5</v>
      </c>
      <c r="B15" s="204">
        <v>1</v>
      </c>
      <c r="C15" s="204">
        <v>33</v>
      </c>
      <c r="D15" s="207">
        <v>20</v>
      </c>
      <c r="E15" s="208">
        <v>80</v>
      </c>
      <c r="F15" s="179">
        <v>10</v>
      </c>
      <c r="G15" s="212">
        <v>0.2760258067362974</v>
      </c>
      <c r="H15" s="213">
        <v>0.7514802588395697</v>
      </c>
      <c r="I15" s="208">
        <v>80</v>
      </c>
      <c r="J15" s="24">
        <v>21</v>
      </c>
      <c r="K15" s="221">
        <v>0.1960985100250585</v>
      </c>
      <c r="L15" s="222">
        <v>1.1211442064407655</v>
      </c>
      <c r="M15" s="208">
        <v>80</v>
      </c>
      <c r="N15" s="24">
        <v>23</v>
      </c>
      <c r="O15" s="221">
        <v>0.20476094840906534</v>
      </c>
      <c r="P15" s="222">
        <v>1.282161868700465</v>
      </c>
      <c r="Q15" s="208">
        <v>80</v>
      </c>
      <c r="R15" s="24">
        <v>23</v>
      </c>
      <c r="S15" s="221">
        <v>0.21481307608764855</v>
      </c>
      <c r="T15" s="222">
        <v>1.3451057791918333</v>
      </c>
      <c r="U15" s="208">
        <v>80</v>
      </c>
      <c r="V15" s="24">
        <v>24</v>
      </c>
      <c r="W15" s="221">
        <v>0.2179279738526225</v>
      </c>
      <c r="X15" s="222">
        <v>1.4239413811530355</v>
      </c>
      <c r="Y15" s="227">
        <v>80</v>
      </c>
      <c r="Z15" s="24">
        <v>16</v>
      </c>
      <c r="AA15" s="221">
        <v>0.20553170254628475</v>
      </c>
      <c r="AB15" s="222">
        <v>0.8952960962916163</v>
      </c>
      <c r="AC15" s="227">
        <v>80</v>
      </c>
      <c r="AD15" s="72">
        <v>12</v>
      </c>
      <c r="AE15" s="230">
        <v>0.2167615589353363</v>
      </c>
      <c r="AF15" s="232">
        <v>0.7081600130417438</v>
      </c>
      <c r="AG15" s="164"/>
      <c r="AH15" s="76"/>
      <c r="AI15" s="73"/>
      <c r="AJ15" s="236">
        <v>7.527289603659029</v>
      </c>
      <c r="AK15" s="164"/>
      <c r="AL15" s="73"/>
      <c r="AM15" s="73"/>
      <c r="AN15" s="74"/>
      <c r="AO15" s="164"/>
      <c r="AP15" s="73"/>
      <c r="AQ15" s="73"/>
      <c r="AR15" s="74"/>
      <c r="AS15" s="164"/>
      <c r="AT15" s="73"/>
      <c r="AU15" s="73"/>
      <c r="AV15" s="74"/>
      <c r="AW15" s="164"/>
      <c r="AX15" s="73"/>
      <c r="AY15" s="73"/>
      <c r="AZ15" s="74"/>
      <c r="BA15" s="77"/>
      <c r="BB15" s="74"/>
      <c r="BC15" s="77"/>
      <c r="BD15" s="74"/>
      <c r="BE15" s="77"/>
      <c r="BF15" s="74"/>
      <c r="BG15" s="80"/>
      <c r="BH15" s="80"/>
      <c r="BI15" s="80"/>
      <c r="BJ15" s="80"/>
    </row>
    <row r="16" spans="1:62" s="81" customFormat="1" ht="16.5" customHeight="1">
      <c r="A16" s="203">
        <v>6</v>
      </c>
      <c r="B16" s="204">
        <v>1</v>
      </c>
      <c r="C16" s="204">
        <v>30</v>
      </c>
      <c r="D16" s="207">
        <v>20</v>
      </c>
      <c r="E16" s="208">
        <v>80</v>
      </c>
      <c r="F16" s="179">
        <v>9</v>
      </c>
      <c r="G16" s="212">
        <v>0.2760258067362974</v>
      </c>
      <c r="H16" s="213">
        <v>0.6763322329556127</v>
      </c>
      <c r="I16" s="208">
        <v>80</v>
      </c>
      <c r="J16" s="24">
        <v>23</v>
      </c>
      <c r="K16" s="221">
        <v>0.1960985100250585</v>
      </c>
      <c r="L16" s="222">
        <v>1.22791984514941</v>
      </c>
      <c r="M16" s="208">
        <v>80</v>
      </c>
      <c r="N16" s="24">
        <v>26</v>
      </c>
      <c r="O16" s="221">
        <v>0.20476094840906534</v>
      </c>
      <c r="P16" s="222">
        <v>1.449400373313569</v>
      </c>
      <c r="Q16" s="208">
        <v>80</v>
      </c>
      <c r="R16" s="24">
        <v>25</v>
      </c>
      <c r="S16" s="221">
        <v>0.21481307608764855</v>
      </c>
      <c r="T16" s="222">
        <v>1.462071499121558</v>
      </c>
      <c r="U16" s="208">
        <v>80</v>
      </c>
      <c r="V16" s="24">
        <v>23</v>
      </c>
      <c r="W16" s="221">
        <v>0.2179279738526225</v>
      </c>
      <c r="X16" s="222">
        <v>1.364610490271659</v>
      </c>
      <c r="Y16" s="227">
        <v>80</v>
      </c>
      <c r="Z16" s="24">
        <v>17</v>
      </c>
      <c r="AA16" s="221">
        <v>0.20553170254628475</v>
      </c>
      <c r="AB16" s="222">
        <v>0.9512521023098423</v>
      </c>
      <c r="AC16" s="227">
        <v>80</v>
      </c>
      <c r="AD16" s="72">
        <v>12</v>
      </c>
      <c r="AE16" s="230">
        <v>0.2167615589353363</v>
      </c>
      <c r="AF16" s="232">
        <v>0.7081600130417438</v>
      </c>
      <c r="AG16" s="164"/>
      <c r="AH16" s="76"/>
      <c r="AI16" s="73"/>
      <c r="AJ16" s="236">
        <v>7.839746556163395</v>
      </c>
      <c r="AK16" s="164"/>
      <c r="AL16" s="73"/>
      <c r="AM16" s="73"/>
      <c r="AN16" s="74"/>
      <c r="AO16" s="164"/>
      <c r="AP16" s="73"/>
      <c r="AQ16" s="73"/>
      <c r="AR16" s="74"/>
      <c r="AS16" s="164"/>
      <c r="AT16" s="73"/>
      <c r="AU16" s="73"/>
      <c r="AV16" s="74"/>
      <c r="AW16" s="164"/>
      <c r="AX16" s="73"/>
      <c r="AY16" s="73"/>
      <c r="AZ16" s="74"/>
      <c r="BA16" s="77"/>
      <c r="BB16" s="74"/>
      <c r="BC16" s="77"/>
      <c r="BD16" s="74"/>
      <c r="BE16" s="77"/>
      <c r="BF16" s="74"/>
      <c r="BG16" s="80"/>
      <c r="BH16" s="80"/>
      <c r="BI16" s="80"/>
      <c r="BJ16" s="80"/>
    </row>
    <row r="17" spans="1:62" s="81" customFormat="1" ht="16.5" customHeight="1">
      <c r="A17" s="203">
        <v>7</v>
      </c>
      <c r="B17" s="204">
        <v>2</v>
      </c>
      <c r="C17" s="204">
        <v>29</v>
      </c>
      <c r="D17" s="207">
        <v>20</v>
      </c>
      <c r="E17" s="208">
        <v>80</v>
      </c>
      <c r="F17" s="179">
        <v>12</v>
      </c>
      <c r="G17" s="212">
        <v>0.2760258067362974</v>
      </c>
      <c r="H17" s="213">
        <v>0.9017763106074836</v>
      </c>
      <c r="I17" s="208">
        <v>80</v>
      </c>
      <c r="J17" s="24">
        <v>25</v>
      </c>
      <c r="K17" s="221">
        <v>0.1960985100250585</v>
      </c>
      <c r="L17" s="222">
        <v>1.3346954838580545</v>
      </c>
      <c r="M17" s="208">
        <v>80</v>
      </c>
      <c r="N17" s="24">
        <v>27</v>
      </c>
      <c r="O17" s="221">
        <v>0.20476094840906534</v>
      </c>
      <c r="P17" s="222">
        <v>1.505146541517937</v>
      </c>
      <c r="Q17" s="208">
        <v>80</v>
      </c>
      <c r="R17" s="24">
        <v>22</v>
      </c>
      <c r="S17" s="221">
        <v>0.21481307608764855</v>
      </c>
      <c r="T17" s="222">
        <v>1.2866229192269711</v>
      </c>
      <c r="U17" s="208">
        <v>80</v>
      </c>
      <c r="V17" s="24">
        <v>20</v>
      </c>
      <c r="W17" s="221">
        <v>0.2179279738526225</v>
      </c>
      <c r="X17" s="222">
        <v>1.1866178176275295</v>
      </c>
      <c r="Y17" s="227">
        <v>80</v>
      </c>
      <c r="Z17" s="24">
        <v>12</v>
      </c>
      <c r="AA17" s="221">
        <v>0.20553170254628475</v>
      </c>
      <c r="AB17" s="222">
        <v>0.6714720722187123</v>
      </c>
      <c r="AC17" s="227">
        <v>80</v>
      </c>
      <c r="AD17" s="72">
        <v>6</v>
      </c>
      <c r="AE17" s="230">
        <v>0.2167615589353363</v>
      </c>
      <c r="AF17" s="232">
        <v>0.3540800065208719</v>
      </c>
      <c r="AG17" s="164"/>
      <c r="AH17" s="76"/>
      <c r="AI17" s="73"/>
      <c r="AJ17" s="236">
        <v>7.240411151577559</v>
      </c>
      <c r="AK17" s="164"/>
      <c r="AL17" s="73"/>
      <c r="AM17" s="73"/>
      <c r="AN17" s="74"/>
      <c r="AO17" s="164"/>
      <c r="AP17" s="73"/>
      <c r="AQ17" s="73"/>
      <c r="AR17" s="74"/>
      <c r="AS17" s="164"/>
      <c r="AT17" s="73"/>
      <c r="AU17" s="73"/>
      <c r="AV17" s="74"/>
      <c r="AW17" s="164"/>
      <c r="AX17" s="73"/>
      <c r="AY17" s="73"/>
      <c r="AZ17" s="74"/>
      <c r="BA17" s="77"/>
      <c r="BB17" s="74"/>
      <c r="BC17" s="77"/>
      <c r="BD17" s="74"/>
      <c r="BE17" s="77"/>
      <c r="BF17" s="74"/>
      <c r="BG17" s="80"/>
      <c r="BH17" s="80"/>
      <c r="BI17" s="80"/>
      <c r="BJ17" s="80"/>
    </row>
    <row r="18" spans="1:62" s="81" customFormat="1" ht="16.5" customHeight="1">
      <c r="A18" s="203">
        <v>8</v>
      </c>
      <c r="B18" s="204">
        <v>2</v>
      </c>
      <c r="C18" s="204">
        <v>25</v>
      </c>
      <c r="D18" s="207">
        <v>20</v>
      </c>
      <c r="E18" s="208">
        <v>80</v>
      </c>
      <c r="F18" s="179">
        <v>13</v>
      </c>
      <c r="G18" s="212">
        <v>0.2760258067362974</v>
      </c>
      <c r="H18" s="213">
        <v>0.9769243364914406</v>
      </c>
      <c r="I18" s="208">
        <v>80</v>
      </c>
      <c r="J18" s="24">
        <v>24</v>
      </c>
      <c r="K18" s="221">
        <v>0.1960985100250585</v>
      </c>
      <c r="L18" s="222">
        <v>1.2813076645037322</v>
      </c>
      <c r="M18" s="208">
        <v>80</v>
      </c>
      <c r="N18" s="24">
        <v>24</v>
      </c>
      <c r="O18" s="221">
        <v>0.20476094840906534</v>
      </c>
      <c r="P18" s="222">
        <v>1.337908036904833</v>
      </c>
      <c r="Q18" s="208">
        <v>80</v>
      </c>
      <c r="R18" s="24">
        <v>17</v>
      </c>
      <c r="S18" s="221">
        <v>0.21481307608764855</v>
      </c>
      <c r="T18" s="222">
        <v>0.9942086194026593</v>
      </c>
      <c r="U18" s="208">
        <v>80</v>
      </c>
      <c r="V18" s="24">
        <v>15</v>
      </c>
      <c r="W18" s="221">
        <v>0.2179279738526225</v>
      </c>
      <c r="X18" s="222">
        <v>0.8899633632206472</v>
      </c>
      <c r="Y18" s="227">
        <v>80</v>
      </c>
      <c r="Z18" s="24">
        <v>9</v>
      </c>
      <c r="AA18" s="221">
        <v>0.20553170254628475</v>
      </c>
      <c r="AB18" s="222">
        <v>0.5036040541640342</v>
      </c>
      <c r="AC18" s="227">
        <v>80</v>
      </c>
      <c r="AD18" s="72">
        <v>5</v>
      </c>
      <c r="AE18" s="230">
        <v>0.2167615589353363</v>
      </c>
      <c r="AF18" s="232">
        <v>0.29506667210072657</v>
      </c>
      <c r="AG18" s="164"/>
      <c r="AH18" s="76"/>
      <c r="AI18" s="73"/>
      <c r="AJ18" s="236">
        <v>6.278982746788073</v>
      </c>
      <c r="AK18" s="164"/>
      <c r="AL18" s="73"/>
      <c r="AM18" s="73"/>
      <c r="AN18" s="74"/>
      <c r="AO18" s="164"/>
      <c r="AP18" s="73"/>
      <c r="AQ18" s="73"/>
      <c r="AR18" s="74"/>
      <c r="AS18" s="164"/>
      <c r="AT18" s="73"/>
      <c r="AU18" s="73"/>
      <c r="AV18" s="74"/>
      <c r="AW18" s="164"/>
      <c r="AX18" s="73"/>
      <c r="AY18" s="73"/>
      <c r="AZ18" s="74"/>
      <c r="BA18" s="77"/>
      <c r="BB18" s="74"/>
      <c r="BC18" s="77"/>
      <c r="BD18" s="74"/>
      <c r="BE18" s="77"/>
      <c r="BF18" s="74"/>
      <c r="BG18" s="80"/>
      <c r="BH18" s="80"/>
      <c r="BI18" s="80"/>
      <c r="BJ18" s="80"/>
    </row>
    <row r="19" spans="1:62" s="81" customFormat="1" ht="16.5" customHeight="1">
      <c r="A19" s="203">
        <v>9</v>
      </c>
      <c r="B19" s="204">
        <v>2</v>
      </c>
      <c r="C19" s="204">
        <v>8</v>
      </c>
      <c r="D19" s="207">
        <v>20</v>
      </c>
      <c r="E19" s="208">
        <v>80</v>
      </c>
      <c r="F19" s="179">
        <v>14</v>
      </c>
      <c r="G19" s="212">
        <v>0.2760258067362974</v>
      </c>
      <c r="H19" s="213">
        <v>1.0520723623753976</v>
      </c>
      <c r="I19" s="208">
        <v>80</v>
      </c>
      <c r="J19" s="24">
        <v>21</v>
      </c>
      <c r="K19" s="221">
        <v>0.1960985100250585</v>
      </c>
      <c r="L19" s="222">
        <v>1.1211442064407655</v>
      </c>
      <c r="M19" s="208">
        <v>80</v>
      </c>
      <c r="N19" s="24">
        <v>19</v>
      </c>
      <c r="O19" s="221">
        <v>0.20476094840906534</v>
      </c>
      <c r="P19" s="222">
        <v>1.0591771958829928</v>
      </c>
      <c r="Q19" s="208">
        <v>80</v>
      </c>
      <c r="R19" s="24">
        <v>19</v>
      </c>
      <c r="S19" s="221">
        <v>0.21481307608764855</v>
      </c>
      <c r="T19" s="222">
        <v>1.1111743393323839</v>
      </c>
      <c r="U19" s="208">
        <v>80</v>
      </c>
      <c r="V19" s="24">
        <v>17</v>
      </c>
      <c r="W19" s="221">
        <v>0.2179279738526225</v>
      </c>
      <c r="X19" s="222">
        <v>1.0086251449834</v>
      </c>
      <c r="Y19" s="227">
        <v>80</v>
      </c>
      <c r="Z19" s="24">
        <v>10</v>
      </c>
      <c r="AA19" s="221">
        <v>0.20553170254628475</v>
      </c>
      <c r="AB19" s="222">
        <v>0.5595600601822602</v>
      </c>
      <c r="AC19" s="227">
        <v>80</v>
      </c>
      <c r="AD19" s="72">
        <v>6</v>
      </c>
      <c r="AE19" s="230">
        <v>0.2167615589353363</v>
      </c>
      <c r="AF19" s="232">
        <v>0.3540800065208719</v>
      </c>
      <c r="AG19" s="164"/>
      <c r="AH19" s="76"/>
      <c r="AI19" s="73"/>
      <c r="AJ19" s="236">
        <v>6.265833315718071</v>
      </c>
      <c r="AK19" s="164"/>
      <c r="AL19" s="73"/>
      <c r="AM19" s="73"/>
      <c r="AN19" s="74"/>
      <c r="AO19" s="164"/>
      <c r="AP19" s="73"/>
      <c r="AQ19" s="73"/>
      <c r="AR19" s="74"/>
      <c r="AS19" s="164"/>
      <c r="AT19" s="73"/>
      <c r="AU19" s="73"/>
      <c r="AV19" s="74"/>
      <c r="AW19" s="164"/>
      <c r="AX19" s="73"/>
      <c r="AY19" s="73"/>
      <c r="AZ19" s="74"/>
      <c r="BA19" s="77"/>
      <c r="BB19" s="74"/>
      <c r="BC19" s="77"/>
      <c r="BD19" s="74"/>
      <c r="BE19" s="77"/>
      <c r="BF19" s="74"/>
      <c r="BG19" s="80"/>
      <c r="BH19" s="80"/>
      <c r="BI19" s="80"/>
      <c r="BJ19" s="80"/>
    </row>
    <row r="20" spans="1:62" s="81" customFormat="1" ht="16.5" customHeight="1">
      <c r="A20" s="203">
        <v>10</v>
      </c>
      <c r="B20" s="204">
        <v>2</v>
      </c>
      <c r="C20" s="204">
        <v>10</v>
      </c>
      <c r="D20" s="207">
        <v>20</v>
      </c>
      <c r="E20" s="208">
        <v>80</v>
      </c>
      <c r="F20" s="179">
        <v>16</v>
      </c>
      <c r="G20" s="212">
        <v>0.2760258067362974</v>
      </c>
      <c r="H20" s="213">
        <v>1.2023684141433115</v>
      </c>
      <c r="I20" s="208">
        <v>80</v>
      </c>
      <c r="J20" s="24">
        <v>28</v>
      </c>
      <c r="K20" s="221">
        <v>0.1960985100250585</v>
      </c>
      <c r="L20" s="222">
        <v>1.494858941921021</v>
      </c>
      <c r="M20" s="208">
        <v>80</v>
      </c>
      <c r="N20" s="24">
        <v>29</v>
      </c>
      <c r="O20" s="221">
        <v>0.20476094840906534</v>
      </c>
      <c r="P20" s="222">
        <v>1.6166388779266732</v>
      </c>
      <c r="Q20" s="208">
        <v>80</v>
      </c>
      <c r="R20" s="24">
        <v>29</v>
      </c>
      <c r="S20" s="221">
        <v>0.21481307608764855</v>
      </c>
      <c r="T20" s="222">
        <v>1.6960029389810072</v>
      </c>
      <c r="U20" s="208">
        <v>80</v>
      </c>
      <c r="V20" s="24">
        <v>28</v>
      </c>
      <c r="W20" s="221">
        <v>0.2179279738526225</v>
      </c>
      <c r="X20" s="222">
        <v>1.6612649446785412</v>
      </c>
      <c r="Y20" s="227">
        <v>80</v>
      </c>
      <c r="Z20" s="24">
        <v>21</v>
      </c>
      <c r="AA20" s="221">
        <v>0.20553170254628475</v>
      </c>
      <c r="AB20" s="222">
        <v>1.1750761263827465</v>
      </c>
      <c r="AC20" s="227">
        <v>80</v>
      </c>
      <c r="AD20" s="72">
        <v>16</v>
      </c>
      <c r="AE20" s="230">
        <v>0.2167615589353363</v>
      </c>
      <c r="AF20" s="232">
        <v>0.9442133507223249</v>
      </c>
      <c r="AG20" s="164"/>
      <c r="AH20" s="76"/>
      <c r="AI20" s="73"/>
      <c r="AJ20" s="236">
        <v>9.790423594755625</v>
      </c>
      <c r="AK20" s="164"/>
      <c r="AL20" s="73"/>
      <c r="AM20" s="73"/>
      <c r="AN20" s="74"/>
      <c r="AO20" s="164"/>
      <c r="AP20" s="73"/>
      <c r="AQ20" s="73"/>
      <c r="AR20" s="74"/>
      <c r="AS20" s="164"/>
      <c r="AT20" s="73"/>
      <c r="AU20" s="73"/>
      <c r="AV20" s="74"/>
      <c r="AW20" s="164"/>
      <c r="AX20" s="73"/>
      <c r="AY20" s="73"/>
      <c r="AZ20" s="74"/>
      <c r="BA20" s="77"/>
      <c r="BB20" s="74"/>
      <c r="BC20" s="77"/>
      <c r="BD20" s="74"/>
      <c r="BE20" s="77"/>
      <c r="BF20" s="74"/>
      <c r="BG20" s="80"/>
      <c r="BH20" s="80"/>
      <c r="BI20" s="80"/>
      <c r="BJ20" s="80"/>
    </row>
    <row r="21" spans="1:62" s="81" customFormat="1" ht="16.5" customHeight="1">
      <c r="A21" s="203">
        <v>11</v>
      </c>
      <c r="B21" s="204">
        <v>2</v>
      </c>
      <c r="C21" s="204">
        <v>5</v>
      </c>
      <c r="D21" s="207">
        <v>20</v>
      </c>
      <c r="E21" s="208">
        <v>80</v>
      </c>
      <c r="F21" s="179">
        <v>11</v>
      </c>
      <c r="G21" s="212">
        <v>0.2760258067362974</v>
      </c>
      <c r="H21" s="213">
        <v>0.8266282847235267</v>
      </c>
      <c r="I21" s="208">
        <v>80</v>
      </c>
      <c r="J21" s="24">
        <v>21</v>
      </c>
      <c r="K21" s="221">
        <v>0.1960985100250585</v>
      </c>
      <c r="L21" s="222">
        <v>1.1211442064407655</v>
      </c>
      <c r="M21" s="208">
        <v>80</v>
      </c>
      <c r="N21" s="24">
        <v>21</v>
      </c>
      <c r="O21" s="221">
        <v>0.20476094840906534</v>
      </c>
      <c r="P21" s="222">
        <v>1.1706695322917289</v>
      </c>
      <c r="Q21" s="208">
        <v>80</v>
      </c>
      <c r="R21" s="24">
        <v>18</v>
      </c>
      <c r="S21" s="221">
        <v>0.21481307608764855</v>
      </c>
      <c r="T21" s="222">
        <v>1.0526914793675217</v>
      </c>
      <c r="U21" s="208">
        <v>80</v>
      </c>
      <c r="V21" s="24">
        <v>16</v>
      </c>
      <c r="W21" s="221">
        <v>0.2179279738526225</v>
      </c>
      <c r="X21" s="222">
        <v>0.9492942541020236</v>
      </c>
      <c r="Y21" s="227">
        <v>80</v>
      </c>
      <c r="Z21" s="24">
        <v>7</v>
      </c>
      <c r="AA21" s="221">
        <v>0.20553170254628475</v>
      </c>
      <c r="AB21" s="222">
        <v>0.3916920421275822</v>
      </c>
      <c r="AC21" s="227">
        <v>80</v>
      </c>
      <c r="AD21" s="72">
        <v>3</v>
      </c>
      <c r="AE21" s="230">
        <v>0.2167615589353363</v>
      </c>
      <c r="AF21" s="232">
        <v>0.17704000326043595</v>
      </c>
      <c r="AG21" s="164"/>
      <c r="AH21" s="76"/>
      <c r="AI21" s="73"/>
      <c r="AJ21" s="236">
        <v>5.689159802313585</v>
      </c>
      <c r="AK21" s="164"/>
      <c r="AL21" s="73"/>
      <c r="AM21" s="73"/>
      <c r="AN21" s="74"/>
      <c r="AO21" s="164"/>
      <c r="AP21" s="73"/>
      <c r="AQ21" s="73"/>
      <c r="AR21" s="74"/>
      <c r="AS21" s="164"/>
      <c r="AT21" s="73"/>
      <c r="AU21" s="73"/>
      <c r="AV21" s="74"/>
      <c r="AW21" s="164"/>
      <c r="AX21" s="73"/>
      <c r="AY21" s="73"/>
      <c r="AZ21" s="74"/>
      <c r="BA21" s="77"/>
      <c r="BB21" s="74"/>
      <c r="BC21" s="77"/>
      <c r="BD21" s="74"/>
      <c r="BE21" s="77"/>
      <c r="BF21" s="74"/>
      <c r="BG21" s="80"/>
      <c r="BH21" s="80"/>
      <c r="BI21" s="80"/>
      <c r="BJ21" s="80"/>
    </row>
    <row r="22" spans="1:62" s="81" customFormat="1" ht="16.5" customHeight="1">
      <c r="A22" s="203">
        <v>12</v>
      </c>
      <c r="B22" s="204">
        <v>2</v>
      </c>
      <c r="C22" s="204">
        <v>20</v>
      </c>
      <c r="D22" s="207">
        <v>20</v>
      </c>
      <c r="E22" s="208">
        <v>80</v>
      </c>
      <c r="F22" s="179">
        <v>5</v>
      </c>
      <c r="G22" s="212">
        <v>0.2760258067362974</v>
      </c>
      <c r="H22" s="213">
        <v>0.37574012941978485</v>
      </c>
      <c r="I22" s="208">
        <v>80</v>
      </c>
      <c r="J22" s="24">
        <v>10</v>
      </c>
      <c r="K22" s="221">
        <v>0.1960985100250585</v>
      </c>
      <c r="L22" s="222">
        <v>0.5338781935432217</v>
      </c>
      <c r="M22" s="208">
        <v>80</v>
      </c>
      <c r="N22" s="24">
        <v>13</v>
      </c>
      <c r="O22" s="221">
        <v>0.20476094840906534</v>
      </c>
      <c r="P22" s="222">
        <v>0.7247001866567845</v>
      </c>
      <c r="Q22" s="208">
        <v>80</v>
      </c>
      <c r="R22" s="24">
        <v>12</v>
      </c>
      <c r="S22" s="221">
        <v>0.21481307608764855</v>
      </c>
      <c r="T22" s="222">
        <v>0.7017943195783479</v>
      </c>
      <c r="U22" s="208">
        <v>80</v>
      </c>
      <c r="V22" s="24">
        <v>9</v>
      </c>
      <c r="W22" s="221">
        <v>0.2179279738526225</v>
      </c>
      <c r="X22" s="222">
        <v>0.5339780179323883</v>
      </c>
      <c r="Y22" s="227">
        <v>80</v>
      </c>
      <c r="Z22" s="24">
        <v>6</v>
      </c>
      <c r="AA22" s="221">
        <v>0.20553170254628475</v>
      </c>
      <c r="AB22" s="222">
        <v>0.33573603610935615</v>
      </c>
      <c r="AC22" s="227">
        <v>80</v>
      </c>
      <c r="AD22" s="72">
        <v>3</v>
      </c>
      <c r="AE22" s="230">
        <v>0.2167615589353363</v>
      </c>
      <c r="AF22" s="232">
        <v>0.17704000326043595</v>
      </c>
      <c r="AG22" s="164"/>
      <c r="AH22" s="76"/>
      <c r="AI22" s="73"/>
      <c r="AJ22" s="236">
        <v>3.3828668865003193</v>
      </c>
      <c r="AK22" s="164"/>
      <c r="AL22" s="73"/>
      <c r="AM22" s="73"/>
      <c r="AN22" s="74"/>
      <c r="AO22" s="164"/>
      <c r="AP22" s="73"/>
      <c r="AQ22" s="73"/>
      <c r="AR22" s="74"/>
      <c r="AS22" s="164"/>
      <c r="AT22" s="73"/>
      <c r="AU22" s="73"/>
      <c r="AV22" s="74"/>
      <c r="AW22" s="164"/>
      <c r="AX22" s="73"/>
      <c r="AY22" s="73"/>
      <c r="AZ22" s="74"/>
      <c r="BA22" s="77"/>
      <c r="BB22" s="74"/>
      <c r="BC22" s="77"/>
      <c r="BD22" s="74"/>
      <c r="BE22" s="77"/>
      <c r="BF22" s="74"/>
      <c r="BG22" s="80"/>
      <c r="BH22" s="80"/>
      <c r="BI22" s="80"/>
      <c r="BJ22" s="80"/>
    </row>
    <row r="23" spans="1:62" s="81" customFormat="1" ht="16.5" customHeight="1">
      <c r="A23" s="203">
        <v>13</v>
      </c>
      <c r="B23" s="204">
        <v>2</v>
      </c>
      <c r="C23" s="204">
        <v>23</v>
      </c>
      <c r="D23" s="207">
        <v>20</v>
      </c>
      <c r="E23" s="208">
        <v>80</v>
      </c>
      <c r="F23" s="179">
        <v>11</v>
      </c>
      <c r="G23" s="212">
        <v>0.2760258067362974</v>
      </c>
      <c r="H23" s="213">
        <v>0.8266282847235267</v>
      </c>
      <c r="I23" s="208">
        <v>80</v>
      </c>
      <c r="J23" s="24">
        <v>18</v>
      </c>
      <c r="K23" s="221">
        <v>0.1960985100250585</v>
      </c>
      <c r="L23" s="222">
        <v>0.9609807483777991</v>
      </c>
      <c r="M23" s="208">
        <v>80</v>
      </c>
      <c r="N23" s="24">
        <v>23</v>
      </c>
      <c r="O23" s="221">
        <v>0.20476094840906534</v>
      </c>
      <c r="P23" s="222">
        <v>1.282161868700465</v>
      </c>
      <c r="Q23" s="208">
        <v>80</v>
      </c>
      <c r="R23" s="24">
        <v>19</v>
      </c>
      <c r="S23" s="221">
        <v>0.21481307608764855</v>
      </c>
      <c r="T23" s="222">
        <v>1.1111743393323839</v>
      </c>
      <c r="U23" s="208">
        <v>80</v>
      </c>
      <c r="V23" s="24">
        <v>15</v>
      </c>
      <c r="W23" s="221">
        <v>0.2179279738526225</v>
      </c>
      <c r="X23" s="222">
        <v>0.8899633632206472</v>
      </c>
      <c r="Y23" s="227">
        <v>80</v>
      </c>
      <c r="Z23" s="24">
        <v>10</v>
      </c>
      <c r="AA23" s="221">
        <v>0.20553170254628475</v>
      </c>
      <c r="AB23" s="222">
        <v>0.5595600601822602</v>
      </c>
      <c r="AC23" s="227">
        <v>80</v>
      </c>
      <c r="AD23" s="72">
        <v>5</v>
      </c>
      <c r="AE23" s="230">
        <v>0.2167615589353363</v>
      </c>
      <c r="AF23" s="232">
        <v>0.29506667210072657</v>
      </c>
      <c r="AG23" s="164"/>
      <c r="AH23" s="76"/>
      <c r="AI23" s="73"/>
      <c r="AJ23" s="236">
        <v>5.925535336637808</v>
      </c>
      <c r="AK23" s="164"/>
      <c r="AL23" s="73"/>
      <c r="AM23" s="73"/>
      <c r="AN23" s="74"/>
      <c r="AO23" s="164"/>
      <c r="AP23" s="73"/>
      <c r="AQ23" s="73"/>
      <c r="AR23" s="74"/>
      <c r="AS23" s="164"/>
      <c r="AT23" s="73"/>
      <c r="AU23" s="73"/>
      <c r="AV23" s="74"/>
      <c r="AW23" s="164"/>
      <c r="AX23" s="73"/>
      <c r="AY23" s="73"/>
      <c r="AZ23" s="74"/>
      <c r="BA23" s="77"/>
      <c r="BB23" s="74"/>
      <c r="BC23" s="77"/>
      <c r="BD23" s="74"/>
      <c r="BE23" s="77"/>
      <c r="BF23" s="74"/>
      <c r="BG23" s="80"/>
      <c r="BH23" s="80"/>
      <c r="BI23" s="80"/>
      <c r="BJ23" s="80"/>
    </row>
    <row r="24" spans="1:62" s="81" customFormat="1" ht="16.5" customHeight="1">
      <c r="A24" s="203">
        <v>14</v>
      </c>
      <c r="B24" s="204">
        <v>2</v>
      </c>
      <c r="C24" s="204">
        <v>16</v>
      </c>
      <c r="D24" s="207">
        <v>20</v>
      </c>
      <c r="E24" s="208">
        <v>80</v>
      </c>
      <c r="F24" s="179">
        <v>7</v>
      </c>
      <c r="G24" s="212">
        <v>0.2760258067362974</v>
      </c>
      <c r="H24" s="213">
        <v>0.5260361811876988</v>
      </c>
      <c r="I24" s="208">
        <v>80</v>
      </c>
      <c r="J24" s="24">
        <v>16</v>
      </c>
      <c r="K24" s="221">
        <v>0.1960985100250585</v>
      </c>
      <c r="L24" s="222">
        <v>0.8542051096691547</v>
      </c>
      <c r="M24" s="208">
        <v>80</v>
      </c>
      <c r="N24" s="24">
        <v>19</v>
      </c>
      <c r="O24" s="221">
        <v>0.20476094840906534</v>
      </c>
      <c r="P24" s="222">
        <v>1.0591771958829928</v>
      </c>
      <c r="Q24" s="208">
        <v>80</v>
      </c>
      <c r="R24" s="24">
        <v>17</v>
      </c>
      <c r="S24" s="221">
        <v>0.21481307608764855</v>
      </c>
      <c r="T24" s="222">
        <v>0.9942086194026593</v>
      </c>
      <c r="U24" s="208">
        <v>80</v>
      </c>
      <c r="V24" s="24">
        <v>16</v>
      </c>
      <c r="W24" s="221">
        <v>0.2179279738526225</v>
      </c>
      <c r="X24" s="222">
        <v>0.9492942541020236</v>
      </c>
      <c r="Y24" s="227">
        <v>80</v>
      </c>
      <c r="Z24" s="24">
        <v>10</v>
      </c>
      <c r="AA24" s="221">
        <v>0.20553170254628475</v>
      </c>
      <c r="AB24" s="222">
        <v>0.5595600601822602</v>
      </c>
      <c r="AC24" s="227">
        <v>80</v>
      </c>
      <c r="AD24" s="72">
        <v>7</v>
      </c>
      <c r="AE24" s="230">
        <v>0.2167615589353363</v>
      </c>
      <c r="AF24" s="232">
        <v>0.4130933409410172</v>
      </c>
      <c r="AG24" s="164"/>
      <c r="AH24" s="76"/>
      <c r="AI24" s="73"/>
      <c r="AJ24" s="236">
        <v>5.355574761367808</v>
      </c>
      <c r="AK24" s="164"/>
      <c r="AL24" s="73"/>
      <c r="AM24" s="73"/>
      <c r="AN24" s="74"/>
      <c r="AO24" s="164"/>
      <c r="AP24" s="73"/>
      <c r="AQ24" s="73"/>
      <c r="AR24" s="74"/>
      <c r="AS24" s="164"/>
      <c r="AT24" s="73"/>
      <c r="AU24" s="73"/>
      <c r="AV24" s="74"/>
      <c r="AW24" s="164"/>
      <c r="AX24" s="73"/>
      <c r="AY24" s="73"/>
      <c r="AZ24" s="74"/>
      <c r="BA24" s="77"/>
      <c r="BB24" s="74"/>
      <c r="BC24" s="77"/>
      <c r="BD24" s="74"/>
      <c r="BE24" s="77"/>
      <c r="BF24" s="74"/>
      <c r="BG24" s="80"/>
      <c r="BH24" s="80"/>
      <c r="BI24" s="80"/>
      <c r="BJ24" s="80"/>
    </row>
    <row r="25" spans="1:62" s="81" customFormat="1" ht="16.5" customHeight="1">
      <c r="A25" s="203">
        <v>15</v>
      </c>
      <c r="B25" s="204">
        <v>2</v>
      </c>
      <c r="C25" s="204">
        <v>18</v>
      </c>
      <c r="D25" s="207">
        <v>20</v>
      </c>
      <c r="E25" s="208">
        <v>80</v>
      </c>
      <c r="F25" s="179">
        <v>17</v>
      </c>
      <c r="G25" s="212">
        <v>0.2760258067362974</v>
      </c>
      <c r="H25" s="213">
        <v>1.2775164400272683</v>
      </c>
      <c r="I25" s="208">
        <v>80</v>
      </c>
      <c r="J25" s="24">
        <v>26</v>
      </c>
      <c r="K25" s="221">
        <v>0.1960985100250585</v>
      </c>
      <c r="L25" s="222">
        <v>1.3880833032123765</v>
      </c>
      <c r="M25" s="208">
        <v>80</v>
      </c>
      <c r="N25" s="24">
        <v>28</v>
      </c>
      <c r="O25" s="221">
        <v>0.20476094840906534</v>
      </c>
      <c r="P25" s="222">
        <v>1.560892709722305</v>
      </c>
      <c r="Q25" s="208">
        <v>80</v>
      </c>
      <c r="R25" s="24">
        <v>25</v>
      </c>
      <c r="S25" s="221">
        <v>0.21481307608764855</v>
      </c>
      <c r="T25" s="222">
        <v>1.462071499121558</v>
      </c>
      <c r="U25" s="208">
        <v>80</v>
      </c>
      <c r="V25" s="24">
        <v>26</v>
      </c>
      <c r="W25" s="221">
        <v>0.2179279738526225</v>
      </c>
      <c r="X25" s="222">
        <v>1.5426031629157884</v>
      </c>
      <c r="Y25" s="227">
        <v>80</v>
      </c>
      <c r="Z25" s="24">
        <v>18</v>
      </c>
      <c r="AA25" s="221">
        <v>0.20553170254628475</v>
      </c>
      <c r="AB25" s="222">
        <v>1.0072081083280684</v>
      </c>
      <c r="AC25" s="227">
        <v>80</v>
      </c>
      <c r="AD25" s="72">
        <v>13</v>
      </c>
      <c r="AE25" s="230">
        <v>0.2167615589353363</v>
      </c>
      <c r="AF25" s="232">
        <v>0.767173347461889</v>
      </c>
      <c r="AG25" s="164"/>
      <c r="AH25" s="76"/>
      <c r="AI25" s="73"/>
      <c r="AJ25" s="236">
        <v>9.005548570789253</v>
      </c>
      <c r="AK25" s="164"/>
      <c r="AL25" s="73"/>
      <c r="AM25" s="73"/>
      <c r="AN25" s="74"/>
      <c r="AO25" s="164"/>
      <c r="AP25" s="73"/>
      <c r="AQ25" s="73"/>
      <c r="AR25" s="74"/>
      <c r="AS25" s="164"/>
      <c r="AT25" s="73"/>
      <c r="AU25" s="73"/>
      <c r="AV25" s="74"/>
      <c r="AW25" s="164"/>
      <c r="AX25" s="73"/>
      <c r="AY25" s="73"/>
      <c r="AZ25" s="74"/>
      <c r="BA25" s="77"/>
      <c r="BB25" s="74"/>
      <c r="BC25" s="77"/>
      <c r="BD25" s="74"/>
      <c r="BE25" s="77"/>
      <c r="BF25" s="74"/>
      <c r="BG25" s="80"/>
      <c r="BH25" s="80"/>
      <c r="BI25" s="80"/>
      <c r="BJ25" s="80"/>
    </row>
    <row r="26" spans="1:62" s="81" customFormat="1" ht="16.5" customHeight="1">
      <c r="A26" s="203">
        <v>16</v>
      </c>
      <c r="B26" s="204">
        <v>2</v>
      </c>
      <c r="C26" s="204">
        <v>24</v>
      </c>
      <c r="D26" s="207">
        <v>20</v>
      </c>
      <c r="E26" s="208">
        <v>80</v>
      </c>
      <c r="F26" s="179">
        <v>14</v>
      </c>
      <c r="G26" s="212">
        <v>0.2760258067362974</v>
      </c>
      <c r="H26" s="213">
        <v>1.0520723623753976</v>
      </c>
      <c r="I26" s="208">
        <v>80</v>
      </c>
      <c r="J26" s="24">
        <v>24</v>
      </c>
      <c r="K26" s="221">
        <v>0.1960985100250585</v>
      </c>
      <c r="L26" s="222">
        <v>1.2813076645037322</v>
      </c>
      <c r="M26" s="208">
        <v>80</v>
      </c>
      <c r="N26" s="24">
        <v>28</v>
      </c>
      <c r="O26" s="221">
        <v>0.20476094840906534</v>
      </c>
      <c r="P26" s="222">
        <v>1.560892709722305</v>
      </c>
      <c r="Q26" s="208">
        <v>80</v>
      </c>
      <c r="R26" s="24">
        <v>21</v>
      </c>
      <c r="S26" s="221">
        <v>0.21481307608764855</v>
      </c>
      <c r="T26" s="222">
        <v>1.2281400592621086</v>
      </c>
      <c r="U26" s="208">
        <v>80</v>
      </c>
      <c r="V26" s="24">
        <v>21</v>
      </c>
      <c r="W26" s="221">
        <v>0.2179279738526225</v>
      </c>
      <c r="X26" s="222">
        <v>1.245948708508906</v>
      </c>
      <c r="Y26" s="227">
        <v>80</v>
      </c>
      <c r="Z26" s="24">
        <v>14</v>
      </c>
      <c r="AA26" s="221">
        <v>0.20553170254628475</v>
      </c>
      <c r="AB26" s="222">
        <v>0.7833840842551644</v>
      </c>
      <c r="AC26" s="227">
        <v>80</v>
      </c>
      <c r="AD26" s="72">
        <v>9</v>
      </c>
      <c r="AE26" s="230">
        <v>0.2167615589353363</v>
      </c>
      <c r="AF26" s="232">
        <v>0.5311200097813078</v>
      </c>
      <c r="AG26" s="164"/>
      <c r="AH26" s="76"/>
      <c r="AI26" s="73"/>
      <c r="AJ26" s="236">
        <v>7.682865598408922</v>
      </c>
      <c r="AK26" s="164"/>
      <c r="AL26" s="73"/>
      <c r="AM26" s="73"/>
      <c r="AN26" s="74"/>
      <c r="AO26" s="164"/>
      <c r="AP26" s="73"/>
      <c r="AQ26" s="73"/>
      <c r="AR26" s="74"/>
      <c r="AS26" s="164"/>
      <c r="AT26" s="73"/>
      <c r="AU26" s="73"/>
      <c r="AV26" s="74"/>
      <c r="AW26" s="164"/>
      <c r="AX26" s="73"/>
      <c r="AY26" s="73"/>
      <c r="AZ26" s="74"/>
      <c r="BA26" s="77"/>
      <c r="BB26" s="74"/>
      <c r="BC26" s="77"/>
      <c r="BD26" s="74"/>
      <c r="BE26" s="77"/>
      <c r="BF26" s="74"/>
      <c r="BG26" s="80"/>
      <c r="BH26" s="80"/>
      <c r="BI26" s="80"/>
      <c r="BJ26" s="80"/>
    </row>
    <row r="27" spans="1:62" s="81" customFormat="1" ht="16.5" customHeight="1">
      <c r="A27" s="203">
        <v>17</v>
      </c>
      <c r="B27" s="204">
        <v>2</v>
      </c>
      <c r="C27" s="204">
        <v>26</v>
      </c>
      <c r="D27" s="207">
        <v>20</v>
      </c>
      <c r="E27" s="208">
        <v>80</v>
      </c>
      <c r="F27" s="179">
        <v>15</v>
      </c>
      <c r="G27" s="212">
        <v>0.2760258067362974</v>
      </c>
      <c r="H27" s="213">
        <v>1.1272203882593546</v>
      </c>
      <c r="I27" s="208">
        <v>80</v>
      </c>
      <c r="J27" s="24">
        <v>25</v>
      </c>
      <c r="K27" s="221">
        <v>0.1960985100250585</v>
      </c>
      <c r="L27" s="222">
        <v>1.3346954838580545</v>
      </c>
      <c r="M27" s="208">
        <v>80</v>
      </c>
      <c r="N27" s="24">
        <v>23</v>
      </c>
      <c r="O27" s="221">
        <v>0.20476094840906534</v>
      </c>
      <c r="P27" s="222">
        <v>1.282161868700465</v>
      </c>
      <c r="Q27" s="208">
        <v>80</v>
      </c>
      <c r="R27" s="24">
        <v>20</v>
      </c>
      <c r="S27" s="221">
        <v>0.21481307608764855</v>
      </c>
      <c r="T27" s="222">
        <v>1.1696571992972464</v>
      </c>
      <c r="U27" s="208">
        <v>80</v>
      </c>
      <c r="V27" s="24">
        <v>19</v>
      </c>
      <c r="W27" s="221">
        <v>0.2179279738526225</v>
      </c>
      <c r="X27" s="222">
        <v>1.127286926746153</v>
      </c>
      <c r="Y27" s="227">
        <v>80</v>
      </c>
      <c r="Z27" s="24">
        <v>12</v>
      </c>
      <c r="AA27" s="221">
        <v>0.20553170254628475</v>
      </c>
      <c r="AB27" s="222">
        <v>0.6714720722187123</v>
      </c>
      <c r="AC27" s="227">
        <v>80</v>
      </c>
      <c r="AD27" s="72">
        <v>9</v>
      </c>
      <c r="AE27" s="230">
        <v>0.2167615589353363</v>
      </c>
      <c r="AF27" s="232">
        <v>0.5311200097813078</v>
      </c>
      <c r="AG27" s="164"/>
      <c r="AH27" s="76"/>
      <c r="AI27" s="73"/>
      <c r="AJ27" s="236">
        <v>7.243613948861293</v>
      </c>
      <c r="AK27" s="164"/>
      <c r="AL27" s="73"/>
      <c r="AM27" s="73"/>
      <c r="AN27" s="74"/>
      <c r="AO27" s="164"/>
      <c r="AP27" s="73"/>
      <c r="AQ27" s="73"/>
      <c r="AR27" s="74"/>
      <c r="AS27" s="164"/>
      <c r="AT27" s="73"/>
      <c r="AU27" s="73"/>
      <c r="AV27" s="74"/>
      <c r="AW27" s="164"/>
      <c r="AX27" s="73"/>
      <c r="AY27" s="73"/>
      <c r="AZ27" s="74"/>
      <c r="BA27" s="77"/>
      <c r="BB27" s="74"/>
      <c r="BC27" s="77"/>
      <c r="BD27" s="74"/>
      <c r="BE27" s="77"/>
      <c r="BF27" s="74"/>
      <c r="BG27" s="80"/>
      <c r="BH27" s="80"/>
      <c r="BI27" s="80"/>
      <c r="BJ27" s="80"/>
    </row>
    <row r="28" spans="1:62" s="81" customFormat="1" ht="16.5" customHeight="1">
      <c r="A28" s="203">
        <v>18</v>
      </c>
      <c r="B28" s="204">
        <v>2</v>
      </c>
      <c r="C28" s="204">
        <v>31</v>
      </c>
      <c r="D28" s="207">
        <v>20</v>
      </c>
      <c r="E28" s="208">
        <v>80</v>
      </c>
      <c r="F28" s="179">
        <v>12</v>
      </c>
      <c r="G28" s="212">
        <v>0.2760258067362974</v>
      </c>
      <c r="H28" s="213">
        <v>0.9017763106074836</v>
      </c>
      <c r="I28" s="208">
        <v>80</v>
      </c>
      <c r="J28" s="24">
        <v>23</v>
      </c>
      <c r="K28" s="221">
        <v>0.1960985100250585</v>
      </c>
      <c r="L28" s="222">
        <v>1.22791984514941</v>
      </c>
      <c r="M28" s="208">
        <v>80</v>
      </c>
      <c r="N28" s="24">
        <v>25</v>
      </c>
      <c r="O28" s="221">
        <v>0.20476094840906534</v>
      </c>
      <c r="P28" s="222">
        <v>1.393654205109201</v>
      </c>
      <c r="Q28" s="208">
        <v>80</v>
      </c>
      <c r="R28" s="24">
        <v>24</v>
      </c>
      <c r="S28" s="221">
        <v>0.21481307608764855</v>
      </c>
      <c r="T28" s="222">
        <v>1.4035886391566958</v>
      </c>
      <c r="U28" s="208">
        <v>80</v>
      </c>
      <c r="V28" s="24">
        <v>24</v>
      </c>
      <c r="W28" s="221">
        <v>0.2179279738526225</v>
      </c>
      <c r="X28" s="222">
        <v>1.4239413811530355</v>
      </c>
      <c r="Y28" s="227">
        <v>80</v>
      </c>
      <c r="Z28" s="24">
        <v>18</v>
      </c>
      <c r="AA28" s="221">
        <v>0.20553170254628475</v>
      </c>
      <c r="AB28" s="222">
        <v>1.0072081083280684</v>
      </c>
      <c r="AC28" s="227">
        <v>80</v>
      </c>
      <c r="AD28" s="72">
        <v>14</v>
      </c>
      <c r="AE28" s="230">
        <v>0.2167615589353363</v>
      </c>
      <c r="AF28" s="232">
        <v>0.8261866818820344</v>
      </c>
      <c r="AG28" s="164"/>
      <c r="AH28" s="76"/>
      <c r="AI28" s="73"/>
      <c r="AJ28" s="236">
        <v>8.184275171385929</v>
      </c>
      <c r="AK28" s="164"/>
      <c r="AL28" s="73"/>
      <c r="AM28" s="73"/>
      <c r="AN28" s="74"/>
      <c r="AO28" s="164"/>
      <c r="AP28" s="73"/>
      <c r="AQ28" s="73"/>
      <c r="AR28" s="74"/>
      <c r="AS28" s="164"/>
      <c r="AT28" s="73"/>
      <c r="AU28" s="73"/>
      <c r="AV28" s="74"/>
      <c r="AW28" s="164"/>
      <c r="AX28" s="73"/>
      <c r="AY28" s="73"/>
      <c r="AZ28" s="74"/>
      <c r="BA28" s="77"/>
      <c r="BB28" s="74"/>
      <c r="BC28" s="77"/>
      <c r="BD28" s="74"/>
      <c r="BE28" s="77"/>
      <c r="BF28" s="74"/>
      <c r="BG28" s="80"/>
      <c r="BH28" s="80"/>
      <c r="BI28" s="80"/>
      <c r="BJ28" s="80"/>
    </row>
    <row r="29" spans="1:62" s="81" customFormat="1" ht="16.5" customHeight="1">
      <c r="A29" s="203">
        <v>19</v>
      </c>
      <c r="B29" s="204">
        <v>1</v>
      </c>
      <c r="C29" s="204">
        <v>35</v>
      </c>
      <c r="D29" s="207">
        <v>20</v>
      </c>
      <c r="E29" s="208">
        <v>80</v>
      </c>
      <c r="F29" s="179">
        <v>15</v>
      </c>
      <c r="G29" s="212">
        <v>0.2760258067362974</v>
      </c>
      <c r="H29" s="213">
        <v>1.1272203882593546</v>
      </c>
      <c r="I29" s="208">
        <v>80</v>
      </c>
      <c r="J29" s="24">
        <v>30</v>
      </c>
      <c r="K29" s="221">
        <v>0.1960985100250585</v>
      </c>
      <c r="L29" s="222">
        <v>1.6016345806296652</v>
      </c>
      <c r="M29" s="208">
        <v>80</v>
      </c>
      <c r="N29" s="24">
        <v>30</v>
      </c>
      <c r="O29" s="221">
        <v>0.20476094840906534</v>
      </c>
      <c r="P29" s="222">
        <v>1.6723850461310412</v>
      </c>
      <c r="Q29" s="208">
        <v>80</v>
      </c>
      <c r="R29" s="24">
        <v>25</v>
      </c>
      <c r="S29" s="221">
        <v>0.21481307608764855</v>
      </c>
      <c r="T29" s="222">
        <v>1.462071499121558</v>
      </c>
      <c r="U29" s="208">
        <v>80</v>
      </c>
      <c r="V29" s="24">
        <v>22</v>
      </c>
      <c r="W29" s="221">
        <v>0.2179279738526225</v>
      </c>
      <c r="X29" s="222">
        <v>1.3052795993902826</v>
      </c>
      <c r="Y29" s="227">
        <v>80</v>
      </c>
      <c r="Z29" s="24">
        <v>17</v>
      </c>
      <c r="AA29" s="221">
        <v>0.20553170254628475</v>
      </c>
      <c r="AB29" s="222">
        <v>0.9512521023098423</v>
      </c>
      <c r="AC29" s="227">
        <v>80</v>
      </c>
      <c r="AD29" s="72">
        <v>12</v>
      </c>
      <c r="AE29" s="230">
        <v>0.2167615589353363</v>
      </c>
      <c r="AF29" s="232">
        <v>0.7081600130417438</v>
      </c>
      <c r="AG29" s="164"/>
      <c r="AH29" s="76"/>
      <c r="AI29" s="73"/>
      <c r="AJ29" s="236">
        <v>8.828003228883487</v>
      </c>
      <c r="AK29" s="164"/>
      <c r="AL29" s="73"/>
      <c r="AM29" s="73"/>
      <c r="AN29" s="74"/>
      <c r="AO29" s="164"/>
      <c r="AP29" s="73"/>
      <c r="AQ29" s="73"/>
      <c r="AR29" s="74"/>
      <c r="AS29" s="164"/>
      <c r="AT29" s="73"/>
      <c r="AU29" s="73"/>
      <c r="AV29" s="74"/>
      <c r="AW29" s="164"/>
      <c r="AX29" s="73"/>
      <c r="AY29" s="73"/>
      <c r="AZ29" s="74"/>
      <c r="BA29" s="77"/>
      <c r="BB29" s="74"/>
      <c r="BC29" s="77"/>
      <c r="BD29" s="74"/>
      <c r="BE29" s="77"/>
      <c r="BF29" s="74"/>
      <c r="BG29" s="80"/>
      <c r="BH29" s="80"/>
      <c r="BI29" s="80"/>
      <c r="BJ29" s="80"/>
    </row>
    <row r="30" spans="1:62" s="81" customFormat="1" ht="16.5" customHeight="1">
      <c r="A30" s="203">
        <v>20</v>
      </c>
      <c r="B30" s="204">
        <v>1</v>
      </c>
      <c r="C30" s="204">
        <v>28</v>
      </c>
      <c r="D30" s="207">
        <v>20</v>
      </c>
      <c r="E30" s="208">
        <v>80</v>
      </c>
      <c r="F30" s="179">
        <v>12</v>
      </c>
      <c r="G30" s="212">
        <v>0.2760258067362974</v>
      </c>
      <c r="H30" s="213">
        <v>0.9017763106074836</v>
      </c>
      <c r="I30" s="208">
        <v>80</v>
      </c>
      <c r="J30" s="24">
        <v>27</v>
      </c>
      <c r="K30" s="221">
        <v>0.1960985100250585</v>
      </c>
      <c r="L30" s="222">
        <v>1.4414711225666985</v>
      </c>
      <c r="M30" s="208">
        <v>80</v>
      </c>
      <c r="N30" s="24">
        <v>29</v>
      </c>
      <c r="O30" s="221">
        <v>0.20476094840906534</v>
      </c>
      <c r="P30" s="222">
        <v>1.6166388779266732</v>
      </c>
      <c r="Q30" s="208">
        <v>80</v>
      </c>
      <c r="R30" s="24">
        <v>25</v>
      </c>
      <c r="S30" s="221">
        <v>0.21481307608764855</v>
      </c>
      <c r="T30" s="222">
        <v>1.462071499121558</v>
      </c>
      <c r="U30" s="208">
        <v>80</v>
      </c>
      <c r="V30" s="24">
        <v>26</v>
      </c>
      <c r="W30" s="221">
        <v>0.2179279738526225</v>
      </c>
      <c r="X30" s="222">
        <v>1.5426031629157884</v>
      </c>
      <c r="Y30" s="227">
        <v>80</v>
      </c>
      <c r="Z30" s="24">
        <v>19</v>
      </c>
      <c r="AA30" s="221">
        <v>0.20553170254628475</v>
      </c>
      <c r="AB30" s="222">
        <v>1.0631641143462944</v>
      </c>
      <c r="AC30" s="227">
        <v>80</v>
      </c>
      <c r="AD30" s="72">
        <v>14</v>
      </c>
      <c r="AE30" s="230">
        <v>0.2167615589353363</v>
      </c>
      <c r="AF30" s="232">
        <v>0.8261866818820344</v>
      </c>
      <c r="AG30" s="164"/>
      <c r="AH30" s="76"/>
      <c r="AI30" s="73"/>
      <c r="AJ30" s="236">
        <v>8.853911769366531</v>
      </c>
      <c r="AK30" s="164"/>
      <c r="AL30" s="73"/>
      <c r="AM30" s="73"/>
      <c r="AN30" s="74"/>
      <c r="AO30" s="164"/>
      <c r="AP30" s="73"/>
      <c r="AQ30" s="73"/>
      <c r="AR30" s="74"/>
      <c r="AS30" s="164"/>
      <c r="AT30" s="73"/>
      <c r="AU30" s="73"/>
      <c r="AV30" s="74"/>
      <c r="AW30" s="164"/>
      <c r="AX30" s="73"/>
      <c r="AY30" s="73"/>
      <c r="AZ30" s="74"/>
      <c r="BA30" s="77"/>
      <c r="BB30" s="74"/>
      <c r="BC30" s="77"/>
      <c r="BD30" s="74"/>
      <c r="BE30" s="77"/>
      <c r="BF30" s="74"/>
      <c r="BG30" s="80"/>
      <c r="BH30" s="80"/>
      <c r="BI30" s="80"/>
      <c r="BJ30" s="80"/>
    </row>
    <row r="31" spans="1:62" s="81" customFormat="1" ht="16.5" customHeight="1">
      <c r="A31" s="203">
        <v>21</v>
      </c>
      <c r="B31" s="204">
        <v>1</v>
      </c>
      <c r="C31" s="204">
        <v>4</v>
      </c>
      <c r="D31" s="207">
        <v>20</v>
      </c>
      <c r="E31" s="208">
        <v>80</v>
      </c>
      <c r="F31" s="179">
        <v>15</v>
      </c>
      <c r="G31" s="212">
        <v>0.2760258067362974</v>
      </c>
      <c r="H31" s="213">
        <v>1.1272203882593546</v>
      </c>
      <c r="I31" s="208">
        <v>80</v>
      </c>
      <c r="J31" s="24">
        <v>28</v>
      </c>
      <c r="K31" s="221">
        <v>0.1960985100250585</v>
      </c>
      <c r="L31" s="222">
        <v>1.494858941921021</v>
      </c>
      <c r="M31" s="208">
        <v>80</v>
      </c>
      <c r="N31" s="24">
        <v>30</v>
      </c>
      <c r="O31" s="221">
        <v>0.20476094840906534</v>
      </c>
      <c r="P31" s="222">
        <v>1.6723850461310412</v>
      </c>
      <c r="Q31" s="208">
        <v>80</v>
      </c>
      <c r="R31" s="24">
        <v>27</v>
      </c>
      <c r="S31" s="221">
        <v>0.21481307608764855</v>
      </c>
      <c r="T31" s="222">
        <v>1.5790372190512825</v>
      </c>
      <c r="U31" s="208">
        <v>80</v>
      </c>
      <c r="V31" s="24">
        <v>27</v>
      </c>
      <c r="W31" s="221">
        <v>0.2179279738526225</v>
      </c>
      <c r="X31" s="222">
        <v>1.6019340537971647</v>
      </c>
      <c r="Y31" s="227">
        <v>80</v>
      </c>
      <c r="Z31" s="24">
        <v>18</v>
      </c>
      <c r="AA31" s="221">
        <v>0.20553170254628475</v>
      </c>
      <c r="AB31" s="222">
        <v>1.0072081083280684</v>
      </c>
      <c r="AC31" s="227">
        <v>80</v>
      </c>
      <c r="AD31" s="72">
        <v>14</v>
      </c>
      <c r="AE31" s="230">
        <v>0.2167615589353363</v>
      </c>
      <c r="AF31" s="232">
        <v>0.8261866818820344</v>
      </c>
      <c r="AG31" s="164"/>
      <c r="AH31" s="76"/>
      <c r="AI31" s="73"/>
      <c r="AJ31" s="236">
        <v>9.308830439369968</v>
      </c>
      <c r="AK31" s="164"/>
      <c r="AL31" s="73"/>
      <c r="AM31" s="73"/>
      <c r="AN31" s="74"/>
      <c r="AO31" s="164"/>
      <c r="AP31" s="73"/>
      <c r="AQ31" s="73"/>
      <c r="AR31" s="74"/>
      <c r="AS31" s="164"/>
      <c r="AT31" s="73"/>
      <c r="AU31" s="73"/>
      <c r="AV31" s="74"/>
      <c r="AW31" s="164"/>
      <c r="AX31" s="73"/>
      <c r="AY31" s="73"/>
      <c r="AZ31" s="74"/>
      <c r="BA31" s="77"/>
      <c r="BB31" s="74"/>
      <c r="BC31" s="77"/>
      <c r="BD31" s="74"/>
      <c r="BE31" s="77"/>
      <c r="BF31" s="74"/>
      <c r="BG31" s="80"/>
      <c r="BH31" s="80"/>
      <c r="BI31" s="80"/>
      <c r="BJ31" s="80"/>
    </row>
    <row r="32" spans="1:62" s="81" customFormat="1" ht="16.5" customHeight="1">
      <c r="A32" s="203">
        <v>22</v>
      </c>
      <c r="B32" s="204">
        <v>1</v>
      </c>
      <c r="C32" s="204">
        <v>9</v>
      </c>
      <c r="D32" s="207">
        <v>20</v>
      </c>
      <c r="E32" s="208">
        <v>80</v>
      </c>
      <c r="F32" s="179">
        <v>13</v>
      </c>
      <c r="G32" s="212">
        <v>0.2760258067362974</v>
      </c>
      <c r="H32" s="213">
        <v>0.9769243364914406</v>
      </c>
      <c r="I32" s="208">
        <v>80</v>
      </c>
      <c r="J32" s="24">
        <v>23</v>
      </c>
      <c r="K32" s="221">
        <v>0.1960985100250585</v>
      </c>
      <c r="L32" s="222">
        <v>1.22791984514941</v>
      </c>
      <c r="M32" s="208">
        <v>80</v>
      </c>
      <c r="N32" s="24">
        <v>27</v>
      </c>
      <c r="O32" s="221">
        <v>0.20476094840906534</v>
      </c>
      <c r="P32" s="222">
        <v>1.505146541517937</v>
      </c>
      <c r="Q32" s="208">
        <v>80</v>
      </c>
      <c r="R32" s="24">
        <v>26</v>
      </c>
      <c r="S32" s="221">
        <v>0.21481307608764855</v>
      </c>
      <c r="T32" s="222">
        <v>1.5205543590864203</v>
      </c>
      <c r="U32" s="208">
        <v>80</v>
      </c>
      <c r="V32" s="24">
        <v>24</v>
      </c>
      <c r="W32" s="221">
        <v>0.2179279738526225</v>
      </c>
      <c r="X32" s="222">
        <v>1.4239413811530355</v>
      </c>
      <c r="Y32" s="227">
        <v>80</v>
      </c>
      <c r="Z32" s="24">
        <v>17</v>
      </c>
      <c r="AA32" s="221">
        <v>0.20553170254628475</v>
      </c>
      <c r="AB32" s="222">
        <v>0.9512521023098423</v>
      </c>
      <c r="AC32" s="227">
        <v>80</v>
      </c>
      <c r="AD32" s="72">
        <v>13</v>
      </c>
      <c r="AE32" s="230">
        <v>0.2167615589353363</v>
      </c>
      <c r="AF32" s="232">
        <v>0.767173347461889</v>
      </c>
      <c r="AG32" s="164"/>
      <c r="AH32" s="76"/>
      <c r="AI32" s="73"/>
      <c r="AJ32" s="236">
        <v>8.372911913169974</v>
      </c>
      <c r="AK32" s="164"/>
      <c r="AL32" s="73"/>
      <c r="AM32" s="73"/>
      <c r="AN32" s="74"/>
      <c r="AO32" s="164"/>
      <c r="AP32" s="73"/>
      <c r="AQ32" s="73"/>
      <c r="AR32" s="74"/>
      <c r="AS32" s="164"/>
      <c r="AT32" s="73"/>
      <c r="AU32" s="73"/>
      <c r="AV32" s="74"/>
      <c r="AW32" s="164"/>
      <c r="AX32" s="73"/>
      <c r="AY32" s="73"/>
      <c r="AZ32" s="74"/>
      <c r="BA32" s="77"/>
      <c r="BB32" s="74"/>
      <c r="BC32" s="77"/>
      <c r="BD32" s="74"/>
      <c r="BE32" s="77"/>
      <c r="BF32" s="74"/>
      <c r="BG32" s="80"/>
      <c r="BH32" s="80"/>
      <c r="BI32" s="80"/>
      <c r="BJ32" s="80"/>
    </row>
    <row r="33" spans="1:62" s="81" customFormat="1" ht="16.5" customHeight="1">
      <c r="A33" s="203">
        <v>23</v>
      </c>
      <c r="B33" s="204">
        <v>1</v>
      </c>
      <c r="C33" s="204">
        <v>24</v>
      </c>
      <c r="D33" s="207">
        <v>20</v>
      </c>
      <c r="E33" s="208">
        <v>80</v>
      </c>
      <c r="F33" s="179">
        <v>15</v>
      </c>
      <c r="G33" s="212">
        <v>0.2760258067362974</v>
      </c>
      <c r="H33" s="213">
        <v>1.1272203882593546</v>
      </c>
      <c r="I33" s="208">
        <v>80</v>
      </c>
      <c r="J33" s="24">
        <v>27</v>
      </c>
      <c r="K33" s="221">
        <v>0.1960985100250585</v>
      </c>
      <c r="L33" s="222">
        <v>1.4414711225666985</v>
      </c>
      <c r="M33" s="208">
        <v>80</v>
      </c>
      <c r="N33" s="24">
        <v>27</v>
      </c>
      <c r="O33" s="221">
        <v>0.20476094840906534</v>
      </c>
      <c r="P33" s="222">
        <v>1.505146541517937</v>
      </c>
      <c r="Q33" s="208">
        <v>80</v>
      </c>
      <c r="R33" s="24">
        <v>24</v>
      </c>
      <c r="S33" s="221">
        <v>0.21481307608764855</v>
      </c>
      <c r="T33" s="222">
        <v>1.4035886391566958</v>
      </c>
      <c r="U33" s="208">
        <v>80</v>
      </c>
      <c r="V33" s="24">
        <v>23</v>
      </c>
      <c r="W33" s="221">
        <v>0.2179279738526225</v>
      </c>
      <c r="X33" s="222">
        <v>1.364610490271659</v>
      </c>
      <c r="Y33" s="227">
        <v>80</v>
      </c>
      <c r="Z33" s="24">
        <v>16</v>
      </c>
      <c r="AA33" s="221">
        <v>0.20553170254628475</v>
      </c>
      <c r="AB33" s="222">
        <v>0.8952960962916163</v>
      </c>
      <c r="AC33" s="227">
        <v>80</v>
      </c>
      <c r="AD33" s="72">
        <v>11</v>
      </c>
      <c r="AE33" s="230">
        <v>0.2167615589353363</v>
      </c>
      <c r="AF33" s="232">
        <v>0.6491466786215985</v>
      </c>
      <c r="AG33" s="164"/>
      <c r="AH33" s="76"/>
      <c r="AI33" s="73"/>
      <c r="AJ33" s="236">
        <v>8.386479956685559</v>
      </c>
      <c r="AK33" s="164"/>
      <c r="AL33" s="73"/>
      <c r="AM33" s="73"/>
      <c r="AN33" s="74"/>
      <c r="AO33" s="164"/>
      <c r="AP33" s="73"/>
      <c r="AQ33" s="73"/>
      <c r="AR33" s="74"/>
      <c r="AS33" s="164"/>
      <c r="AT33" s="73"/>
      <c r="AU33" s="73"/>
      <c r="AV33" s="74"/>
      <c r="AW33" s="164"/>
      <c r="AX33" s="73"/>
      <c r="AY33" s="73"/>
      <c r="AZ33" s="74"/>
      <c r="BA33" s="77"/>
      <c r="BB33" s="74"/>
      <c r="BC33" s="77"/>
      <c r="BD33" s="74"/>
      <c r="BE33" s="77"/>
      <c r="BF33" s="74"/>
      <c r="BG33" s="80"/>
      <c r="BH33" s="80"/>
      <c r="BI33" s="80"/>
      <c r="BJ33" s="80"/>
    </row>
    <row r="34" spans="1:62" s="81" customFormat="1" ht="16.5" customHeight="1">
      <c r="A34" s="203">
        <v>24</v>
      </c>
      <c r="B34" s="204">
        <v>1</v>
      </c>
      <c r="C34" s="204">
        <v>10</v>
      </c>
      <c r="D34" s="207">
        <v>20</v>
      </c>
      <c r="E34" s="208">
        <v>80</v>
      </c>
      <c r="F34" s="179">
        <v>9</v>
      </c>
      <c r="G34" s="212">
        <v>0.2760258067362974</v>
      </c>
      <c r="H34" s="213">
        <v>0.6763322329556127</v>
      </c>
      <c r="I34" s="208">
        <v>80</v>
      </c>
      <c r="J34" s="24">
        <v>19</v>
      </c>
      <c r="K34" s="221">
        <v>0.1960985100250585</v>
      </c>
      <c r="L34" s="222">
        <v>1.0143685677321213</v>
      </c>
      <c r="M34" s="208">
        <v>80</v>
      </c>
      <c r="N34" s="24">
        <v>26</v>
      </c>
      <c r="O34" s="221">
        <v>0.20476094840906534</v>
      </c>
      <c r="P34" s="222">
        <v>1.449400373313569</v>
      </c>
      <c r="Q34" s="208">
        <v>80</v>
      </c>
      <c r="R34" s="24">
        <v>28</v>
      </c>
      <c r="S34" s="221">
        <v>0.21481307608764855</v>
      </c>
      <c r="T34" s="222">
        <v>1.6375200790161448</v>
      </c>
      <c r="U34" s="208">
        <v>80</v>
      </c>
      <c r="V34" s="24">
        <v>23</v>
      </c>
      <c r="W34" s="221">
        <v>0.2179279738526225</v>
      </c>
      <c r="X34" s="222">
        <v>1.364610490271659</v>
      </c>
      <c r="Y34" s="227">
        <v>80</v>
      </c>
      <c r="Z34" s="24">
        <v>13</v>
      </c>
      <c r="AA34" s="221">
        <v>0.20553170254628475</v>
      </c>
      <c r="AB34" s="222">
        <v>0.7274280782369383</v>
      </c>
      <c r="AC34" s="227">
        <v>80</v>
      </c>
      <c r="AD34" s="72">
        <v>5</v>
      </c>
      <c r="AE34" s="230">
        <v>0.2167615589353363</v>
      </c>
      <c r="AF34" s="232">
        <v>0.29506667210072657</v>
      </c>
      <c r="AG34" s="164"/>
      <c r="AH34" s="76"/>
      <c r="AI34" s="73"/>
      <c r="AJ34" s="236">
        <v>7.164726493626771</v>
      </c>
      <c r="AK34" s="164"/>
      <c r="AL34" s="73"/>
      <c r="AM34" s="73"/>
      <c r="AN34" s="74"/>
      <c r="AO34" s="164"/>
      <c r="AP34" s="73"/>
      <c r="AQ34" s="73"/>
      <c r="AR34" s="74"/>
      <c r="AS34" s="164"/>
      <c r="AT34" s="73"/>
      <c r="AU34" s="73"/>
      <c r="AV34" s="74"/>
      <c r="AW34" s="164"/>
      <c r="AX34" s="73"/>
      <c r="AY34" s="73"/>
      <c r="AZ34" s="74"/>
      <c r="BA34" s="77"/>
      <c r="BB34" s="74"/>
      <c r="BC34" s="77"/>
      <c r="BD34" s="74"/>
      <c r="BE34" s="77"/>
      <c r="BF34" s="74"/>
      <c r="BG34" s="80"/>
      <c r="BH34" s="80"/>
      <c r="BI34" s="80"/>
      <c r="BJ34" s="80"/>
    </row>
    <row r="35" spans="1:62" s="81" customFormat="1" ht="16.5" customHeight="1">
      <c r="A35" s="203">
        <v>25</v>
      </c>
      <c r="B35" s="204">
        <v>1</v>
      </c>
      <c r="C35" s="204">
        <v>6</v>
      </c>
      <c r="D35" s="207">
        <v>20</v>
      </c>
      <c r="E35" s="208">
        <v>80</v>
      </c>
      <c r="F35" s="179">
        <v>11</v>
      </c>
      <c r="G35" s="212">
        <v>0.2760258067362974</v>
      </c>
      <c r="H35" s="213">
        <v>0.8266282847235267</v>
      </c>
      <c r="I35" s="208">
        <v>80</v>
      </c>
      <c r="J35" s="24">
        <v>24</v>
      </c>
      <c r="K35" s="221">
        <v>0.1960985100250585</v>
      </c>
      <c r="L35" s="222">
        <v>1.2813076645037322</v>
      </c>
      <c r="M35" s="208">
        <v>80</v>
      </c>
      <c r="N35" s="24">
        <v>25</v>
      </c>
      <c r="O35" s="221">
        <v>0.20476094840906534</v>
      </c>
      <c r="P35" s="222">
        <v>1.393654205109201</v>
      </c>
      <c r="Q35" s="208">
        <v>80</v>
      </c>
      <c r="R35" s="24">
        <v>24</v>
      </c>
      <c r="S35" s="221">
        <v>0.21481307608764855</v>
      </c>
      <c r="T35" s="222">
        <v>1.4035886391566958</v>
      </c>
      <c r="U35" s="208">
        <v>80</v>
      </c>
      <c r="V35" s="24">
        <v>25</v>
      </c>
      <c r="W35" s="221">
        <v>0.2179279738526225</v>
      </c>
      <c r="X35" s="222">
        <v>1.483272272034412</v>
      </c>
      <c r="Y35" s="227">
        <v>80</v>
      </c>
      <c r="Z35" s="24">
        <v>15</v>
      </c>
      <c r="AA35" s="221">
        <v>0.20553170254628475</v>
      </c>
      <c r="AB35" s="222">
        <v>0.8393400902733904</v>
      </c>
      <c r="AC35" s="227">
        <v>80</v>
      </c>
      <c r="AD35" s="72">
        <v>8</v>
      </c>
      <c r="AE35" s="230">
        <v>0.2167615589353363</v>
      </c>
      <c r="AF35" s="232">
        <v>0.47210667536116246</v>
      </c>
      <c r="AG35" s="164"/>
      <c r="AH35" s="76"/>
      <c r="AI35" s="73"/>
      <c r="AJ35" s="236">
        <v>7.699897831162121</v>
      </c>
      <c r="AK35" s="164"/>
      <c r="AL35" s="73"/>
      <c r="AM35" s="73"/>
      <c r="AN35" s="74"/>
      <c r="AO35" s="164"/>
      <c r="AP35" s="73"/>
      <c r="AQ35" s="73"/>
      <c r="AR35" s="74"/>
      <c r="AS35" s="164"/>
      <c r="AT35" s="73"/>
      <c r="AU35" s="73"/>
      <c r="AV35" s="74"/>
      <c r="AW35" s="164"/>
      <c r="AX35" s="73"/>
      <c r="AY35" s="73"/>
      <c r="AZ35" s="74"/>
      <c r="BA35" s="77"/>
      <c r="BB35" s="74"/>
      <c r="BC35" s="77"/>
      <c r="BD35" s="74"/>
      <c r="BE35" s="77"/>
      <c r="BF35" s="74"/>
      <c r="BG35" s="80"/>
      <c r="BH35" s="80"/>
      <c r="BI35" s="80"/>
      <c r="BJ35" s="80"/>
    </row>
    <row r="36" spans="1:62" s="81" customFormat="1" ht="16.5" customHeight="1">
      <c r="A36" s="203">
        <v>26</v>
      </c>
      <c r="B36" s="204">
        <v>1</v>
      </c>
      <c r="C36" s="204">
        <v>8</v>
      </c>
      <c r="D36" s="207">
        <v>20</v>
      </c>
      <c r="E36" s="208">
        <v>80</v>
      </c>
      <c r="F36" s="179">
        <v>13</v>
      </c>
      <c r="G36" s="212">
        <v>0.2760258067362974</v>
      </c>
      <c r="H36" s="213">
        <v>0.9769243364914406</v>
      </c>
      <c r="I36" s="208">
        <v>80</v>
      </c>
      <c r="J36" s="24">
        <v>24</v>
      </c>
      <c r="K36" s="221">
        <v>0.1960985100250585</v>
      </c>
      <c r="L36" s="222">
        <v>1.2813076645037322</v>
      </c>
      <c r="M36" s="208">
        <v>80</v>
      </c>
      <c r="N36" s="24">
        <v>22</v>
      </c>
      <c r="O36" s="221">
        <v>0.20476094840906534</v>
      </c>
      <c r="P36" s="222">
        <v>1.226415700496097</v>
      </c>
      <c r="Q36" s="208">
        <v>80</v>
      </c>
      <c r="R36" s="24">
        <v>18</v>
      </c>
      <c r="S36" s="221">
        <v>0.21481307608764855</v>
      </c>
      <c r="T36" s="222">
        <v>1.0526914793675217</v>
      </c>
      <c r="U36" s="208">
        <v>80</v>
      </c>
      <c r="V36" s="24">
        <v>17</v>
      </c>
      <c r="W36" s="221">
        <v>0.2179279738526225</v>
      </c>
      <c r="X36" s="222">
        <v>1.0086251449834</v>
      </c>
      <c r="Y36" s="227">
        <v>80</v>
      </c>
      <c r="Z36" s="24">
        <v>11</v>
      </c>
      <c r="AA36" s="221">
        <v>0.20553170254628475</v>
      </c>
      <c r="AB36" s="222">
        <v>0.6155160662004863</v>
      </c>
      <c r="AC36" s="227">
        <v>80</v>
      </c>
      <c r="AD36" s="72">
        <v>6</v>
      </c>
      <c r="AE36" s="230">
        <v>0.2167615589353363</v>
      </c>
      <c r="AF36" s="232">
        <v>0.3540800065208719</v>
      </c>
      <c r="AG36" s="164"/>
      <c r="AH36" s="76"/>
      <c r="AI36" s="73"/>
      <c r="AJ36" s="236">
        <v>6.515560398563549</v>
      </c>
      <c r="AK36" s="164"/>
      <c r="AL36" s="73"/>
      <c r="AM36" s="73"/>
      <c r="AN36" s="74"/>
      <c r="AO36" s="164"/>
      <c r="AP36" s="73"/>
      <c r="AQ36" s="73"/>
      <c r="AR36" s="74"/>
      <c r="AS36" s="164"/>
      <c r="AT36" s="73"/>
      <c r="AU36" s="73"/>
      <c r="AV36" s="74"/>
      <c r="AW36" s="164"/>
      <c r="AX36" s="73"/>
      <c r="AY36" s="73"/>
      <c r="AZ36" s="74"/>
      <c r="BA36" s="77"/>
      <c r="BB36" s="74"/>
      <c r="BC36" s="77"/>
      <c r="BD36" s="74"/>
      <c r="BE36" s="77"/>
      <c r="BF36" s="74"/>
      <c r="BG36" s="80"/>
      <c r="BH36" s="80"/>
      <c r="BI36" s="80"/>
      <c r="BJ36" s="80"/>
    </row>
    <row r="37" spans="1:62" s="81" customFormat="1" ht="16.5" customHeight="1">
      <c r="A37" s="203">
        <v>27</v>
      </c>
      <c r="B37" s="204">
        <v>1</v>
      </c>
      <c r="C37" s="204">
        <v>15</v>
      </c>
      <c r="D37" s="207">
        <v>20</v>
      </c>
      <c r="E37" s="208">
        <v>80</v>
      </c>
      <c r="F37" s="179">
        <v>11</v>
      </c>
      <c r="G37" s="212">
        <v>0.2760258067362974</v>
      </c>
      <c r="H37" s="213">
        <v>0.8266282847235267</v>
      </c>
      <c r="I37" s="208">
        <v>80</v>
      </c>
      <c r="J37" s="24">
        <v>25</v>
      </c>
      <c r="K37" s="221">
        <v>0.1960985100250585</v>
      </c>
      <c r="L37" s="222">
        <v>1.3346954838580545</v>
      </c>
      <c r="M37" s="208">
        <v>80</v>
      </c>
      <c r="N37" s="24">
        <v>27</v>
      </c>
      <c r="O37" s="221">
        <v>0.20476094840906534</v>
      </c>
      <c r="P37" s="222">
        <v>1.505146541517937</v>
      </c>
      <c r="Q37" s="208">
        <v>80</v>
      </c>
      <c r="R37" s="24">
        <v>25</v>
      </c>
      <c r="S37" s="221">
        <v>0.21481307608764855</v>
      </c>
      <c r="T37" s="222">
        <v>1.462071499121558</v>
      </c>
      <c r="U37" s="208">
        <v>80</v>
      </c>
      <c r="V37" s="24">
        <v>22</v>
      </c>
      <c r="W37" s="221">
        <v>0.2179279738526225</v>
      </c>
      <c r="X37" s="222">
        <v>1.3052795993902826</v>
      </c>
      <c r="Y37" s="227">
        <v>80</v>
      </c>
      <c r="Z37" s="24">
        <v>17</v>
      </c>
      <c r="AA37" s="221">
        <v>0.20553170254628475</v>
      </c>
      <c r="AB37" s="222">
        <v>0.9512521023098423</v>
      </c>
      <c r="AC37" s="227">
        <v>80</v>
      </c>
      <c r="AD37" s="72">
        <v>11</v>
      </c>
      <c r="AE37" s="230">
        <v>0.2167615589353363</v>
      </c>
      <c r="AF37" s="232">
        <v>0.6491466786215985</v>
      </c>
      <c r="AG37" s="164"/>
      <c r="AH37" s="76"/>
      <c r="AI37" s="73"/>
      <c r="AJ37" s="236">
        <v>8.0342201895428</v>
      </c>
      <c r="AK37" s="164"/>
      <c r="AL37" s="73"/>
      <c r="AM37" s="73"/>
      <c r="AN37" s="74"/>
      <c r="AO37" s="164"/>
      <c r="AP37" s="73"/>
      <c r="AQ37" s="73"/>
      <c r="AR37" s="74"/>
      <c r="AS37" s="164"/>
      <c r="AT37" s="73"/>
      <c r="AU37" s="73"/>
      <c r="AV37" s="74"/>
      <c r="AW37" s="164"/>
      <c r="AX37" s="73"/>
      <c r="AY37" s="73"/>
      <c r="AZ37" s="74"/>
      <c r="BA37" s="77"/>
      <c r="BB37" s="74"/>
      <c r="BC37" s="77"/>
      <c r="BD37" s="74"/>
      <c r="BE37" s="77"/>
      <c r="BF37" s="74"/>
      <c r="BG37" s="80"/>
      <c r="BH37" s="80"/>
      <c r="BI37" s="80"/>
      <c r="BJ37" s="80"/>
    </row>
    <row r="38" spans="1:62" s="81" customFormat="1" ht="16.5" customHeight="1">
      <c r="A38" s="203">
        <v>28</v>
      </c>
      <c r="B38" s="204">
        <v>1</v>
      </c>
      <c r="C38" s="204">
        <v>18</v>
      </c>
      <c r="D38" s="207">
        <v>20</v>
      </c>
      <c r="E38" s="208">
        <v>80</v>
      </c>
      <c r="F38" s="179">
        <v>14</v>
      </c>
      <c r="G38" s="212">
        <v>0.2760258067362974</v>
      </c>
      <c r="H38" s="213">
        <v>1.0520723623753976</v>
      </c>
      <c r="I38" s="208">
        <v>80</v>
      </c>
      <c r="J38" s="24">
        <v>26</v>
      </c>
      <c r="K38" s="221">
        <v>0.1960985100250585</v>
      </c>
      <c r="L38" s="222">
        <v>1.3880833032123765</v>
      </c>
      <c r="M38" s="208">
        <v>80</v>
      </c>
      <c r="N38" s="24">
        <v>28</v>
      </c>
      <c r="O38" s="221">
        <v>0.20476094840906534</v>
      </c>
      <c r="P38" s="222">
        <v>1.560892709722305</v>
      </c>
      <c r="Q38" s="208">
        <v>80</v>
      </c>
      <c r="R38" s="24">
        <v>28</v>
      </c>
      <c r="S38" s="221">
        <v>0.21481307608764855</v>
      </c>
      <c r="T38" s="222">
        <v>1.6375200790161448</v>
      </c>
      <c r="U38" s="208">
        <v>80</v>
      </c>
      <c r="V38" s="24">
        <v>25</v>
      </c>
      <c r="W38" s="221">
        <v>0.2179279738526225</v>
      </c>
      <c r="X38" s="222">
        <v>1.483272272034412</v>
      </c>
      <c r="Y38" s="227">
        <v>80</v>
      </c>
      <c r="Z38" s="24">
        <v>20</v>
      </c>
      <c r="AA38" s="221">
        <v>0.20553170254628475</v>
      </c>
      <c r="AB38" s="222">
        <v>1.1191201203645205</v>
      </c>
      <c r="AC38" s="227">
        <v>80</v>
      </c>
      <c r="AD38" s="72">
        <v>14</v>
      </c>
      <c r="AE38" s="230">
        <v>0.2167615589353363</v>
      </c>
      <c r="AF38" s="232">
        <v>0.8261866818820344</v>
      </c>
      <c r="AG38" s="164"/>
      <c r="AH38" s="76"/>
      <c r="AI38" s="73"/>
      <c r="AJ38" s="236">
        <v>9.067147528607192</v>
      </c>
      <c r="AK38" s="164"/>
      <c r="AL38" s="73"/>
      <c r="AM38" s="73"/>
      <c r="AN38" s="74"/>
      <c r="AO38" s="164"/>
      <c r="AP38" s="73"/>
      <c r="AQ38" s="73"/>
      <c r="AR38" s="74"/>
      <c r="AS38" s="164"/>
      <c r="AT38" s="73"/>
      <c r="AU38" s="73"/>
      <c r="AV38" s="74"/>
      <c r="AW38" s="164"/>
      <c r="AX38" s="73"/>
      <c r="AY38" s="73"/>
      <c r="AZ38" s="74"/>
      <c r="BA38" s="77"/>
      <c r="BB38" s="74"/>
      <c r="BC38" s="77"/>
      <c r="BD38" s="74"/>
      <c r="BE38" s="77"/>
      <c r="BF38" s="74"/>
      <c r="BG38" s="80"/>
      <c r="BH38" s="80"/>
      <c r="BI38" s="80"/>
      <c r="BJ38" s="80"/>
    </row>
    <row r="39" spans="1:62" s="81" customFormat="1" ht="16.5" customHeight="1">
      <c r="A39" s="203">
        <v>29</v>
      </c>
      <c r="B39" s="204">
        <v>1</v>
      </c>
      <c r="C39" s="204">
        <v>32</v>
      </c>
      <c r="D39" s="207">
        <v>20</v>
      </c>
      <c r="E39" s="208">
        <v>80</v>
      </c>
      <c r="F39" s="179">
        <v>12</v>
      </c>
      <c r="G39" s="212">
        <v>0.2760258067362974</v>
      </c>
      <c r="H39" s="213">
        <v>0.9017763106074836</v>
      </c>
      <c r="I39" s="208">
        <v>80</v>
      </c>
      <c r="J39" s="24">
        <v>22</v>
      </c>
      <c r="K39" s="221">
        <v>0.1960985100250585</v>
      </c>
      <c r="L39" s="222">
        <v>1.174532025795088</v>
      </c>
      <c r="M39" s="208">
        <v>80</v>
      </c>
      <c r="N39" s="24">
        <v>24</v>
      </c>
      <c r="O39" s="221">
        <v>0.20476094840906534</v>
      </c>
      <c r="P39" s="222">
        <v>1.337908036904833</v>
      </c>
      <c r="Q39" s="208">
        <v>80</v>
      </c>
      <c r="R39" s="24">
        <v>23</v>
      </c>
      <c r="S39" s="221">
        <v>0.21481307608764855</v>
      </c>
      <c r="T39" s="222">
        <v>1.3451057791918333</v>
      </c>
      <c r="U39" s="208">
        <v>80</v>
      </c>
      <c r="V39" s="24">
        <v>23</v>
      </c>
      <c r="W39" s="221">
        <v>0.2179279738526225</v>
      </c>
      <c r="X39" s="222">
        <v>1.364610490271659</v>
      </c>
      <c r="Y39" s="227">
        <v>80</v>
      </c>
      <c r="Z39" s="24">
        <v>15</v>
      </c>
      <c r="AA39" s="221">
        <v>0.20553170254628475</v>
      </c>
      <c r="AB39" s="222">
        <v>0.8393400902733904</v>
      </c>
      <c r="AC39" s="227">
        <v>80</v>
      </c>
      <c r="AD39" s="72">
        <v>13</v>
      </c>
      <c r="AE39" s="230">
        <v>0.2167615589353363</v>
      </c>
      <c r="AF39" s="232">
        <v>0.767173347461889</v>
      </c>
      <c r="AG39" s="164"/>
      <c r="AH39" s="76"/>
      <c r="AI39" s="73"/>
      <c r="AJ39" s="236">
        <v>7.7304460805061765</v>
      </c>
      <c r="AK39" s="164"/>
      <c r="AL39" s="73"/>
      <c r="AM39" s="73"/>
      <c r="AN39" s="74"/>
      <c r="AO39" s="164"/>
      <c r="AP39" s="73"/>
      <c r="AQ39" s="73"/>
      <c r="AR39" s="74"/>
      <c r="AS39" s="164"/>
      <c r="AT39" s="73"/>
      <c r="AU39" s="73"/>
      <c r="AV39" s="74"/>
      <c r="AW39" s="164"/>
      <c r="AX39" s="73"/>
      <c r="AY39" s="73"/>
      <c r="AZ39" s="74"/>
      <c r="BA39" s="77"/>
      <c r="BB39" s="74"/>
      <c r="BC39" s="77"/>
      <c r="BD39" s="74"/>
      <c r="BE39" s="77"/>
      <c r="BF39" s="74"/>
      <c r="BG39" s="80"/>
      <c r="BH39" s="80"/>
      <c r="BI39" s="80"/>
      <c r="BJ39" s="80"/>
    </row>
    <row r="40" spans="1:62" s="81" customFormat="1" ht="16.5" customHeight="1">
      <c r="A40" s="203">
        <v>30</v>
      </c>
      <c r="B40" s="204">
        <v>1</v>
      </c>
      <c r="C40" s="204">
        <v>31</v>
      </c>
      <c r="D40" s="207">
        <v>20</v>
      </c>
      <c r="E40" s="208">
        <v>80</v>
      </c>
      <c r="F40" s="179">
        <v>12</v>
      </c>
      <c r="G40" s="212">
        <v>0.2760258067362974</v>
      </c>
      <c r="H40" s="213">
        <v>0.9017763106074836</v>
      </c>
      <c r="I40" s="208">
        <v>80</v>
      </c>
      <c r="J40" s="24">
        <v>23</v>
      </c>
      <c r="K40" s="221">
        <v>0.1960985100250585</v>
      </c>
      <c r="L40" s="222">
        <v>1.22791984514941</v>
      </c>
      <c r="M40" s="208">
        <v>80</v>
      </c>
      <c r="N40" s="24">
        <v>27</v>
      </c>
      <c r="O40" s="221">
        <v>0.20476094840906534</v>
      </c>
      <c r="P40" s="222">
        <v>1.505146541517937</v>
      </c>
      <c r="Q40" s="208">
        <v>80</v>
      </c>
      <c r="R40" s="24">
        <v>25</v>
      </c>
      <c r="S40" s="221">
        <v>0.21481307608764855</v>
      </c>
      <c r="T40" s="222">
        <v>1.462071499121558</v>
      </c>
      <c r="U40" s="208">
        <v>80</v>
      </c>
      <c r="V40" s="24">
        <v>22</v>
      </c>
      <c r="W40" s="221">
        <v>0.2179279738526225</v>
      </c>
      <c r="X40" s="222">
        <v>1.3052795993902826</v>
      </c>
      <c r="Y40" s="227">
        <v>80</v>
      </c>
      <c r="Z40" s="24">
        <v>17</v>
      </c>
      <c r="AA40" s="221">
        <v>0.20553170254628475</v>
      </c>
      <c r="AB40" s="222">
        <v>0.9512521023098423</v>
      </c>
      <c r="AC40" s="227">
        <v>80</v>
      </c>
      <c r="AD40" s="72">
        <v>13</v>
      </c>
      <c r="AE40" s="230">
        <v>0.2167615589353363</v>
      </c>
      <c r="AF40" s="232">
        <v>0.767173347461889</v>
      </c>
      <c r="AG40" s="164"/>
      <c r="AH40" s="76"/>
      <c r="AI40" s="73"/>
      <c r="AJ40" s="236">
        <v>8.120619245558403</v>
      </c>
      <c r="AK40" s="164"/>
      <c r="AL40" s="73"/>
      <c r="AM40" s="73"/>
      <c r="AN40" s="74"/>
      <c r="AO40" s="164"/>
      <c r="AP40" s="73"/>
      <c r="AQ40" s="73"/>
      <c r="AR40" s="74"/>
      <c r="AS40" s="164"/>
      <c r="AT40" s="73"/>
      <c r="AU40" s="73"/>
      <c r="AV40" s="74"/>
      <c r="AW40" s="164"/>
      <c r="AX40" s="73"/>
      <c r="AY40" s="73"/>
      <c r="AZ40" s="74"/>
      <c r="BA40" s="77"/>
      <c r="BB40" s="74"/>
      <c r="BC40" s="77"/>
      <c r="BD40" s="74"/>
      <c r="BE40" s="77"/>
      <c r="BF40" s="74"/>
      <c r="BG40" s="80"/>
      <c r="BH40" s="80"/>
      <c r="BI40" s="80"/>
      <c r="BJ40" s="80"/>
    </row>
    <row r="41" spans="1:62" s="81" customFormat="1" ht="16.5" customHeight="1">
      <c r="A41" s="203">
        <v>31</v>
      </c>
      <c r="B41" s="204">
        <v>2</v>
      </c>
      <c r="C41" s="204">
        <v>32</v>
      </c>
      <c r="D41" s="207">
        <v>20</v>
      </c>
      <c r="E41" s="208">
        <v>80</v>
      </c>
      <c r="F41" s="179">
        <v>15</v>
      </c>
      <c r="G41" s="212">
        <v>0.2760258067362974</v>
      </c>
      <c r="H41" s="213">
        <v>1.1272203882593546</v>
      </c>
      <c r="I41" s="208">
        <v>80</v>
      </c>
      <c r="J41" s="24">
        <v>25</v>
      </c>
      <c r="K41" s="221">
        <v>0.1960985100250585</v>
      </c>
      <c r="L41" s="222">
        <v>1.3346954838580545</v>
      </c>
      <c r="M41" s="208">
        <v>80</v>
      </c>
      <c r="N41" s="24">
        <v>26</v>
      </c>
      <c r="O41" s="221">
        <v>0.20476094840906534</v>
      </c>
      <c r="P41" s="222">
        <v>1.449400373313569</v>
      </c>
      <c r="Q41" s="208">
        <v>80</v>
      </c>
      <c r="R41" s="24">
        <v>25</v>
      </c>
      <c r="S41" s="221">
        <v>0.21481307608764855</v>
      </c>
      <c r="T41" s="222">
        <v>1.462071499121558</v>
      </c>
      <c r="U41" s="208">
        <v>80</v>
      </c>
      <c r="V41" s="24">
        <v>24</v>
      </c>
      <c r="W41" s="221">
        <v>0.2179279738526225</v>
      </c>
      <c r="X41" s="222">
        <v>1.4239413811530355</v>
      </c>
      <c r="Y41" s="227">
        <v>80</v>
      </c>
      <c r="Z41" s="24">
        <v>18</v>
      </c>
      <c r="AA41" s="221">
        <v>0.20553170254628475</v>
      </c>
      <c r="AB41" s="222">
        <v>1.0072081083280684</v>
      </c>
      <c r="AC41" s="227">
        <v>80</v>
      </c>
      <c r="AD41" s="72">
        <v>12</v>
      </c>
      <c r="AE41" s="230">
        <v>0.2167615589353363</v>
      </c>
      <c r="AF41" s="232">
        <v>0.7081600130417438</v>
      </c>
      <c r="AG41" s="164"/>
      <c r="AH41" s="76"/>
      <c r="AI41" s="73"/>
      <c r="AJ41" s="236">
        <v>8.512697247075383</v>
      </c>
      <c r="AK41" s="164"/>
      <c r="AL41" s="73"/>
      <c r="AM41" s="73"/>
      <c r="AN41" s="74"/>
      <c r="AO41" s="164"/>
      <c r="AP41" s="73"/>
      <c r="AQ41" s="73"/>
      <c r="AR41" s="74"/>
      <c r="AS41" s="164"/>
      <c r="AT41" s="73"/>
      <c r="AU41" s="73"/>
      <c r="AV41" s="74"/>
      <c r="AW41" s="164"/>
      <c r="AX41" s="73"/>
      <c r="AY41" s="73"/>
      <c r="AZ41" s="74"/>
      <c r="BA41" s="77"/>
      <c r="BB41" s="74"/>
      <c r="BC41" s="77"/>
      <c r="BD41" s="74"/>
      <c r="BE41" s="77"/>
      <c r="BF41" s="74"/>
      <c r="BG41" s="80"/>
      <c r="BH41" s="80"/>
      <c r="BI41" s="80"/>
      <c r="BJ41" s="80"/>
    </row>
    <row r="42" spans="1:62" s="81" customFormat="1" ht="16.5" customHeight="1">
      <c r="A42" s="203">
        <v>32</v>
      </c>
      <c r="B42" s="204">
        <v>2</v>
      </c>
      <c r="C42" s="204">
        <v>30</v>
      </c>
      <c r="D42" s="207">
        <v>20</v>
      </c>
      <c r="E42" s="208">
        <v>80</v>
      </c>
      <c r="F42" s="179">
        <v>15</v>
      </c>
      <c r="G42" s="212">
        <v>0.2760258067362974</v>
      </c>
      <c r="H42" s="213">
        <v>1.1272203882593546</v>
      </c>
      <c r="I42" s="208">
        <v>80</v>
      </c>
      <c r="J42" s="24">
        <v>28</v>
      </c>
      <c r="K42" s="221">
        <v>0.1960985100250585</v>
      </c>
      <c r="L42" s="222">
        <v>1.494858941921021</v>
      </c>
      <c r="M42" s="208">
        <v>80</v>
      </c>
      <c r="N42" s="24">
        <v>29</v>
      </c>
      <c r="O42" s="221">
        <v>0.20476094840906534</v>
      </c>
      <c r="P42" s="222">
        <v>1.6166388779266732</v>
      </c>
      <c r="Q42" s="208">
        <v>80</v>
      </c>
      <c r="R42" s="24">
        <v>27</v>
      </c>
      <c r="S42" s="221">
        <v>0.21481307608764855</v>
      </c>
      <c r="T42" s="222">
        <v>1.5790372190512825</v>
      </c>
      <c r="U42" s="208">
        <v>80</v>
      </c>
      <c r="V42" s="24">
        <v>25</v>
      </c>
      <c r="W42" s="221">
        <v>0.2179279738526225</v>
      </c>
      <c r="X42" s="222">
        <v>1.483272272034412</v>
      </c>
      <c r="Y42" s="227">
        <v>80</v>
      </c>
      <c r="Z42" s="24">
        <v>17</v>
      </c>
      <c r="AA42" s="221">
        <v>0.20553170254628475</v>
      </c>
      <c r="AB42" s="222">
        <v>0.9512521023098423</v>
      </c>
      <c r="AC42" s="227">
        <v>80</v>
      </c>
      <c r="AD42" s="72">
        <v>15</v>
      </c>
      <c r="AE42" s="230">
        <v>0.2167615589353363</v>
      </c>
      <c r="AF42" s="232">
        <v>0.8852000163021797</v>
      </c>
      <c r="AG42" s="164"/>
      <c r="AH42" s="76"/>
      <c r="AI42" s="73"/>
      <c r="AJ42" s="236">
        <v>9.137479817804765</v>
      </c>
      <c r="AK42" s="164"/>
      <c r="AL42" s="73"/>
      <c r="AM42" s="73"/>
      <c r="AN42" s="74"/>
      <c r="AO42" s="164"/>
      <c r="AP42" s="73"/>
      <c r="AQ42" s="73"/>
      <c r="AR42" s="74"/>
      <c r="AS42" s="164"/>
      <c r="AT42" s="73"/>
      <c r="AU42" s="73"/>
      <c r="AV42" s="74"/>
      <c r="AW42" s="164"/>
      <c r="AX42" s="73"/>
      <c r="AY42" s="73"/>
      <c r="AZ42" s="74"/>
      <c r="BA42" s="77"/>
      <c r="BB42" s="74"/>
      <c r="BC42" s="77"/>
      <c r="BD42" s="74"/>
      <c r="BE42" s="77"/>
      <c r="BF42" s="74"/>
      <c r="BG42" s="80"/>
      <c r="BH42" s="80"/>
      <c r="BI42" s="80"/>
      <c r="BJ42" s="80"/>
    </row>
    <row r="43" spans="1:62" s="81" customFormat="1" ht="16.5" customHeight="1">
      <c r="A43" s="203">
        <v>33</v>
      </c>
      <c r="B43" s="204">
        <v>2</v>
      </c>
      <c r="C43" s="204">
        <v>17</v>
      </c>
      <c r="D43" s="207">
        <v>20</v>
      </c>
      <c r="E43" s="208">
        <v>80</v>
      </c>
      <c r="F43" s="179">
        <v>11</v>
      </c>
      <c r="G43" s="212">
        <v>0.2760258067362974</v>
      </c>
      <c r="H43" s="213">
        <v>0.8266282847235267</v>
      </c>
      <c r="I43" s="208">
        <v>80</v>
      </c>
      <c r="J43" s="24">
        <v>15</v>
      </c>
      <c r="K43" s="221">
        <v>0.1960985100250585</v>
      </c>
      <c r="L43" s="222">
        <v>0.8008172903148326</v>
      </c>
      <c r="M43" s="208">
        <v>80</v>
      </c>
      <c r="N43" s="24">
        <v>17</v>
      </c>
      <c r="O43" s="221">
        <v>0.20476094840906534</v>
      </c>
      <c r="P43" s="222">
        <v>0.9476848594742565</v>
      </c>
      <c r="Q43" s="208">
        <v>80</v>
      </c>
      <c r="R43" s="24">
        <v>17</v>
      </c>
      <c r="S43" s="221">
        <v>0.21481307608764855</v>
      </c>
      <c r="T43" s="222">
        <v>0.9942086194026593</v>
      </c>
      <c r="U43" s="208">
        <v>80</v>
      </c>
      <c r="V43" s="24">
        <v>16</v>
      </c>
      <c r="W43" s="221">
        <v>0.2179279738526225</v>
      </c>
      <c r="X43" s="222">
        <v>0.9492942541020236</v>
      </c>
      <c r="Y43" s="227">
        <v>80</v>
      </c>
      <c r="Z43" s="24">
        <v>13</v>
      </c>
      <c r="AA43" s="221">
        <v>0.20553170254628475</v>
      </c>
      <c r="AB43" s="222">
        <v>0.7274280782369383</v>
      </c>
      <c r="AC43" s="227">
        <v>80</v>
      </c>
      <c r="AD43" s="72">
        <v>9</v>
      </c>
      <c r="AE43" s="230">
        <v>0.2167615589353363</v>
      </c>
      <c r="AF43" s="232">
        <v>0.5311200097813078</v>
      </c>
      <c r="AG43" s="164"/>
      <c r="AH43" s="76"/>
      <c r="AI43" s="73"/>
      <c r="AJ43" s="236">
        <v>5.777181396035545</v>
      </c>
      <c r="AK43" s="164"/>
      <c r="AL43" s="73"/>
      <c r="AM43" s="73"/>
      <c r="AN43" s="74"/>
      <c r="AO43" s="164"/>
      <c r="AP43" s="73"/>
      <c r="AQ43" s="73"/>
      <c r="AR43" s="74"/>
      <c r="AS43" s="164"/>
      <c r="AT43" s="73"/>
      <c r="AU43" s="73"/>
      <c r="AV43" s="74"/>
      <c r="AW43" s="164"/>
      <c r="AX43" s="73"/>
      <c r="AY43" s="73"/>
      <c r="AZ43" s="74"/>
      <c r="BA43" s="77"/>
      <c r="BB43" s="74"/>
      <c r="BC43" s="77"/>
      <c r="BD43" s="74"/>
      <c r="BE43" s="77"/>
      <c r="BF43" s="74"/>
      <c r="BG43" s="80"/>
      <c r="BH43" s="80"/>
      <c r="BI43" s="80"/>
      <c r="BJ43" s="80"/>
    </row>
    <row r="44" spans="1:62" s="81" customFormat="1" ht="16.5" customHeight="1">
      <c r="A44" s="203">
        <v>34</v>
      </c>
      <c r="B44" s="204">
        <v>2</v>
      </c>
      <c r="C44" s="204">
        <v>21</v>
      </c>
      <c r="D44" s="207">
        <v>20</v>
      </c>
      <c r="E44" s="208">
        <v>80</v>
      </c>
      <c r="F44" s="179">
        <v>14</v>
      </c>
      <c r="G44" s="212">
        <v>0.2760258067362974</v>
      </c>
      <c r="H44" s="213">
        <v>1.0520723623753976</v>
      </c>
      <c r="I44" s="208">
        <v>80</v>
      </c>
      <c r="J44" s="24">
        <v>20</v>
      </c>
      <c r="K44" s="221">
        <v>0.1960985100250585</v>
      </c>
      <c r="L44" s="222">
        <v>1.0677563870864435</v>
      </c>
      <c r="M44" s="208">
        <v>80</v>
      </c>
      <c r="N44" s="24">
        <v>22</v>
      </c>
      <c r="O44" s="221">
        <v>0.20476094840906534</v>
      </c>
      <c r="P44" s="222">
        <v>1.226415700496097</v>
      </c>
      <c r="Q44" s="208">
        <v>80</v>
      </c>
      <c r="R44" s="24">
        <v>20</v>
      </c>
      <c r="S44" s="221">
        <v>0.21481307608764855</v>
      </c>
      <c r="T44" s="222">
        <v>1.1696571992972464</v>
      </c>
      <c r="U44" s="208">
        <v>80</v>
      </c>
      <c r="V44" s="24">
        <v>16</v>
      </c>
      <c r="W44" s="221">
        <v>0.2179279738526225</v>
      </c>
      <c r="X44" s="222">
        <v>0.9492942541020236</v>
      </c>
      <c r="Y44" s="227">
        <v>80</v>
      </c>
      <c r="Z44" s="24">
        <v>12</v>
      </c>
      <c r="AA44" s="221">
        <v>0.20553170254628475</v>
      </c>
      <c r="AB44" s="222">
        <v>0.6714720722187123</v>
      </c>
      <c r="AC44" s="227">
        <v>80</v>
      </c>
      <c r="AD44" s="72">
        <v>4</v>
      </c>
      <c r="AE44" s="230">
        <v>0.2167615589353363</v>
      </c>
      <c r="AF44" s="232">
        <v>0.23605333768058123</v>
      </c>
      <c r="AG44" s="164"/>
      <c r="AH44" s="76"/>
      <c r="AI44" s="73"/>
      <c r="AJ44" s="236">
        <v>6.372721313256502</v>
      </c>
      <c r="AK44" s="164"/>
      <c r="AL44" s="73"/>
      <c r="AM44" s="73"/>
      <c r="AN44" s="74"/>
      <c r="AO44" s="164"/>
      <c r="AP44" s="73"/>
      <c r="AQ44" s="73"/>
      <c r="AR44" s="74"/>
      <c r="AS44" s="164"/>
      <c r="AT44" s="73"/>
      <c r="AU44" s="73"/>
      <c r="AV44" s="74"/>
      <c r="AW44" s="164"/>
      <c r="AX44" s="73"/>
      <c r="AY44" s="73"/>
      <c r="AZ44" s="74"/>
      <c r="BA44" s="77"/>
      <c r="BB44" s="74"/>
      <c r="BC44" s="77"/>
      <c r="BD44" s="74"/>
      <c r="BE44" s="77"/>
      <c r="BF44" s="74"/>
      <c r="BG44" s="80"/>
      <c r="BH44" s="80"/>
      <c r="BI44" s="80"/>
      <c r="BJ44" s="80"/>
    </row>
    <row r="45" spans="1:62" s="81" customFormat="1" ht="16.5" customHeight="1">
      <c r="A45" s="203">
        <v>35</v>
      </c>
      <c r="B45" s="204">
        <v>2</v>
      </c>
      <c r="C45" s="204">
        <v>3</v>
      </c>
      <c r="D45" s="207">
        <v>20</v>
      </c>
      <c r="E45" s="208">
        <v>80</v>
      </c>
      <c r="F45" s="179">
        <v>13</v>
      </c>
      <c r="G45" s="212">
        <v>0.2760258067362974</v>
      </c>
      <c r="H45" s="213">
        <v>0.9769243364914406</v>
      </c>
      <c r="I45" s="208">
        <v>80</v>
      </c>
      <c r="J45" s="24">
        <v>25</v>
      </c>
      <c r="K45" s="221">
        <v>0.1960985100250585</v>
      </c>
      <c r="L45" s="222">
        <v>1.3346954838580545</v>
      </c>
      <c r="M45" s="208">
        <v>80</v>
      </c>
      <c r="N45" s="24">
        <v>28</v>
      </c>
      <c r="O45" s="221">
        <v>0.20476094840906534</v>
      </c>
      <c r="P45" s="222">
        <v>1.560892709722305</v>
      </c>
      <c r="Q45" s="208">
        <v>80</v>
      </c>
      <c r="R45" s="24">
        <v>23</v>
      </c>
      <c r="S45" s="221">
        <v>0.21481307608764855</v>
      </c>
      <c r="T45" s="222">
        <v>1.3451057791918333</v>
      </c>
      <c r="U45" s="208">
        <v>80</v>
      </c>
      <c r="V45" s="24">
        <v>18</v>
      </c>
      <c r="W45" s="221">
        <v>0.2179279738526225</v>
      </c>
      <c r="X45" s="222">
        <v>1.0679560358647766</v>
      </c>
      <c r="Y45" s="227">
        <v>80</v>
      </c>
      <c r="Z45" s="24">
        <v>10</v>
      </c>
      <c r="AA45" s="221">
        <v>0.20553170254628475</v>
      </c>
      <c r="AB45" s="222">
        <v>0.5595600601822602</v>
      </c>
      <c r="AC45" s="227">
        <v>80</v>
      </c>
      <c r="AD45" s="72">
        <v>7</v>
      </c>
      <c r="AE45" s="230">
        <v>0.2167615589353363</v>
      </c>
      <c r="AF45" s="232">
        <v>0.4130933409410172</v>
      </c>
      <c r="AG45" s="164"/>
      <c r="AH45" s="76"/>
      <c r="AI45" s="73"/>
      <c r="AJ45" s="236">
        <v>7.258227746251688</v>
      </c>
      <c r="AK45" s="164"/>
      <c r="AL45" s="73"/>
      <c r="AM45" s="73"/>
      <c r="AN45" s="74"/>
      <c r="AO45" s="164"/>
      <c r="AP45" s="73"/>
      <c r="AQ45" s="73"/>
      <c r="AR45" s="74"/>
      <c r="AS45" s="164"/>
      <c r="AT45" s="73"/>
      <c r="AU45" s="73"/>
      <c r="AV45" s="74"/>
      <c r="AW45" s="164"/>
      <c r="AX45" s="73"/>
      <c r="AY45" s="73"/>
      <c r="AZ45" s="74"/>
      <c r="BA45" s="77"/>
      <c r="BB45" s="74"/>
      <c r="BC45" s="77"/>
      <c r="BD45" s="74"/>
      <c r="BE45" s="77"/>
      <c r="BF45" s="74"/>
      <c r="BG45" s="80"/>
      <c r="BH45" s="80"/>
      <c r="BI45" s="80"/>
      <c r="BJ45" s="80"/>
    </row>
    <row r="46" spans="1:62" s="81" customFormat="1" ht="16.5" customHeight="1">
      <c r="A46" s="203">
        <v>36</v>
      </c>
      <c r="B46" s="204">
        <v>2</v>
      </c>
      <c r="C46" s="204">
        <v>4</v>
      </c>
      <c r="D46" s="207">
        <v>20</v>
      </c>
      <c r="E46" s="208">
        <v>80</v>
      </c>
      <c r="F46" s="179">
        <v>12</v>
      </c>
      <c r="G46" s="212">
        <v>0.2760258067362974</v>
      </c>
      <c r="H46" s="213">
        <v>0.9017763106074836</v>
      </c>
      <c r="I46" s="208">
        <v>80</v>
      </c>
      <c r="J46" s="24">
        <v>20</v>
      </c>
      <c r="K46" s="221">
        <v>0.1960985100250585</v>
      </c>
      <c r="L46" s="222">
        <v>1.0677563870864435</v>
      </c>
      <c r="M46" s="208">
        <v>80</v>
      </c>
      <c r="N46" s="24">
        <v>19</v>
      </c>
      <c r="O46" s="221">
        <v>0.20476094840906534</v>
      </c>
      <c r="P46" s="222">
        <v>1.0591771958829928</v>
      </c>
      <c r="Q46" s="208">
        <v>80</v>
      </c>
      <c r="R46" s="24">
        <v>17</v>
      </c>
      <c r="S46" s="221">
        <v>0.21481307608764855</v>
      </c>
      <c r="T46" s="222">
        <v>0.9942086194026593</v>
      </c>
      <c r="U46" s="208">
        <v>80</v>
      </c>
      <c r="V46" s="24">
        <v>13</v>
      </c>
      <c r="W46" s="221">
        <v>0.2179279738526225</v>
      </c>
      <c r="X46" s="222">
        <v>0.7713015814578942</v>
      </c>
      <c r="Y46" s="227">
        <v>80</v>
      </c>
      <c r="Z46" s="24">
        <v>7</v>
      </c>
      <c r="AA46" s="221">
        <v>0.20553170254628475</v>
      </c>
      <c r="AB46" s="222">
        <v>0.3916920421275822</v>
      </c>
      <c r="AC46" s="227">
        <v>80</v>
      </c>
      <c r="AD46" s="72">
        <v>4</v>
      </c>
      <c r="AE46" s="230">
        <v>0.2167615589353363</v>
      </c>
      <c r="AF46" s="232">
        <v>0.23605333768058123</v>
      </c>
      <c r="AG46" s="164"/>
      <c r="AH46" s="76"/>
      <c r="AI46" s="73"/>
      <c r="AJ46" s="236">
        <v>5.421965474245638</v>
      </c>
      <c r="AK46" s="164"/>
      <c r="AL46" s="73"/>
      <c r="AM46" s="73"/>
      <c r="AN46" s="74"/>
      <c r="AO46" s="164"/>
      <c r="AP46" s="73"/>
      <c r="AQ46" s="73"/>
      <c r="AR46" s="74"/>
      <c r="AS46" s="164"/>
      <c r="AT46" s="73"/>
      <c r="AU46" s="73"/>
      <c r="AV46" s="74"/>
      <c r="AW46" s="164"/>
      <c r="AX46" s="73"/>
      <c r="AY46" s="73"/>
      <c r="AZ46" s="74"/>
      <c r="BA46" s="77"/>
      <c r="BB46" s="74"/>
      <c r="BC46" s="77"/>
      <c r="BD46" s="74"/>
      <c r="BE46" s="77"/>
      <c r="BF46" s="74"/>
      <c r="BG46" s="80"/>
      <c r="BH46" s="80"/>
      <c r="BI46" s="80"/>
      <c r="BJ46" s="80"/>
    </row>
    <row r="47" spans="1:62" s="81" customFormat="1" ht="16.5" customHeight="1">
      <c r="A47" s="203">
        <v>37</v>
      </c>
      <c r="B47" s="204">
        <v>2</v>
      </c>
      <c r="C47" s="204">
        <v>7</v>
      </c>
      <c r="D47" s="207">
        <v>20</v>
      </c>
      <c r="E47" s="208">
        <v>80</v>
      </c>
      <c r="F47" s="179">
        <v>8</v>
      </c>
      <c r="G47" s="212">
        <v>0.2760258067362974</v>
      </c>
      <c r="H47" s="213">
        <v>0.6011842070716558</v>
      </c>
      <c r="I47" s="208">
        <v>80</v>
      </c>
      <c r="J47" s="24">
        <v>19</v>
      </c>
      <c r="K47" s="221">
        <v>0.1960985100250585</v>
      </c>
      <c r="L47" s="222">
        <v>1.0143685677321213</v>
      </c>
      <c r="M47" s="208">
        <v>80</v>
      </c>
      <c r="N47" s="24">
        <v>16</v>
      </c>
      <c r="O47" s="221">
        <v>0.20476094840906534</v>
      </c>
      <c r="P47" s="222">
        <v>0.8919386912698886</v>
      </c>
      <c r="Q47" s="208">
        <v>80</v>
      </c>
      <c r="R47" s="24">
        <v>13</v>
      </c>
      <c r="S47" s="221">
        <v>0.21481307608764855</v>
      </c>
      <c r="T47" s="222">
        <v>0.7602771795432102</v>
      </c>
      <c r="U47" s="208">
        <v>80</v>
      </c>
      <c r="V47" s="24">
        <v>11</v>
      </c>
      <c r="W47" s="221">
        <v>0.2179279738526225</v>
      </c>
      <c r="X47" s="222">
        <v>0.6526397996951413</v>
      </c>
      <c r="Y47" s="227">
        <v>80</v>
      </c>
      <c r="Z47" s="24">
        <v>5</v>
      </c>
      <c r="AA47" s="221">
        <v>0.20553170254628475</v>
      </c>
      <c r="AB47" s="222">
        <v>0.2797800300911301</v>
      </c>
      <c r="AC47" s="227">
        <v>80</v>
      </c>
      <c r="AD47" s="72">
        <v>3</v>
      </c>
      <c r="AE47" s="230">
        <v>0.2167615589353363</v>
      </c>
      <c r="AF47" s="232">
        <v>0.17704000326043595</v>
      </c>
      <c r="AG47" s="164"/>
      <c r="AH47" s="76"/>
      <c r="AI47" s="73"/>
      <c r="AJ47" s="236">
        <v>4.377228478663583</v>
      </c>
      <c r="AK47" s="164"/>
      <c r="AL47" s="73"/>
      <c r="AM47" s="73"/>
      <c r="AN47" s="74"/>
      <c r="AO47" s="164"/>
      <c r="AP47" s="73"/>
      <c r="AQ47" s="73"/>
      <c r="AR47" s="74"/>
      <c r="AS47" s="164"/>
      <c r="AT47" s="73"/>
      <c r="AU47" s="73"/>
      <c r="AV47" s="74"/>
      <c r="AW47" s="164"/>
      <c r="AX47" s="73"/>
      <c r="AY47" s="73"/>
      <c r="AZ47" s="74"/>
      <c r="BA47" s="77"/>
      <c r="BB47" s="74"/>
      <c r="BC47" s="77"/>
      <c r="BD47" s="74"/>
      <c r="BE47" s="77"/>
      <c r="BF47" s="74"/>
      <c r="BG47" s="80"/>
      <c r="BH47" s="80"/>
      <c r="BI47" s="80"/>
      <c r="BJ47" s="80"/>
    </row>
    <row r="48" spans="1:62" s="81" customFormat="1" ht="16.5" customHeight="1">
      <c r="A48" s="203">
        <v>38</v>
      </c>
      <c r="B48" s="204">
        <v>2</v>
      </c>
      <c r="C48" s="204">
        <v>6</v>
      </c>
      <c r="D48" s="207">
        <v>20</v>
      </c>
      <c r="E48" s="208">
        <v>80</v>
      </c>
      <c r="F48" s="179">
        <v>14</v>
      </c>
      <c r="G48" s="212">
        <v>0.2760258067362974</v>
      </c>
      <c r="H48" s="213">
        <v>1.0520723623753976</v>
      </c>
      <c r="I48" s="208">
        <v>80</v>
      </c>
      <c r="J48" s="24">
        <v>28</v>
      </c>
      <c r="K48" s="221">
        <v>0.1960985100250585</v>
      </c>
      <c r="L48" s="222">
        <v>1.494858941921021</v>
      </c>
      <c r="M48" s="208">
        <v>80</v>
      </c>
      <c r="N48" s="24">
        <v>30</v>
      </c>
      <c r="O48" s="221">
        <v>0.20476094840906534</v>
      </c>
      <c r="P48" s="222">
        <v>1.6723850461310412</v>
      </c>
      <c r="Q48" s="208">
        <v>80</v>
      </c>
      <c r="R48" s="24">
        <v>29</v>
      </c>
      <c r="S48" s="221">
        <v>0.21481307608764855</v>
      </c>
      <c r="T48" s="222">
        <v>1.6960029389810072</v>
      </c>
      <c r="U48" s="208">
        <v>80</v>
      </c>
      <c r="V48" s="24">
        <v>28</v>
      </c>
      <c r="W48" s="221">
        <v>0.2179279738526225</v>
      </c>
      <c r="X48" s="222">
        <v>1.6612649446785412</v>
      </c>
      <c r="Y48" s="227">
        <v>80</v>
      </c>
      <c r="Z48" s="24">
        <v>16</v>
      </c>
      <c r="AA48" s="221">
        <v>0.20553170254628475</v>
      </c>
      <c r="AB48" s="222">
        <v>0.8952960962916163</v>
      </c>
      <c r="AC48" s="227">
        <v>80</v>
      </c>
      <c r="AD48" s="72">
        <v>13</v>
      </c>
      <c r="AE48" s="230">
        <v>0.2167615589353363</v>
      </c>
      <c r="AF48" s="232">
        <v>0.767173347461889</v>
      </c>
      <c r="AG48" s="164"/>
      <c r="AH48" s="76"/>
      <c r="AI48" s="73"/>
      <c r="AJ48" s="236">
        <v>9.239053677840513</v>
      </c>
      <c r="AK48" s="164"/>
      <c r="AL48" s="73"/>
      <c r="AM48" s="73"/>
      <c r="AN48" s="74"/>
      <c r="AO48" s="164"/>
      <c r="AP48" s="73"/>
      <c r="AQ48" s="73"/>
      <c r="AR48" s="74"/>
      <c r="AS48" s="164"/>
      <c r="AT48" s="73"/>
      <c r="AU48" s="73"/>
      <c r="AV48" s="74"/>
      <c r="AW48" s="164"/>
      <c r="AX48" s="73"/>
      <c r="AY48" s="73"/>
      <c r="AZ48" s="74"/>
      <c r="BA48" s="77"/>
      <c r="BB48" s="74"/>
      <c r="BC48" s="77"/>
      <c r="BD48" s="74"/>
      <c r="BE48" s="77"/>
      <c r="BF48" s="74"/>
      <c r="BG48" s="80"/>
      <c r="BH48" s="80"/>
      <c r="BI48" s="80"/>
      <c r="BJ48" s="80"/>
    </row>
    <row r="49" spans="1:62" s="81" customFormat="1" ht="16.5" customHeight="1">
      <c r="A49" s="203">
        <v>39</v>
      </c>
      <c r="B49" s="204">
        <v>2</v>
      </c>
      <c r="C49" s="204">
        <v>15</v>
      </c>
      <c r="D49" s="207">
        <v>20</v>
      </c>
      <c r="E49" s="208">
        <v>80</v>
      </c>
      <c r="F49" s="179">
        <v>15</v>
      </c>
      <c r="G49" s="212">
        <v>0.2760258067362974</v>
      </c>
      <c r="H49" s="213">
        <v>1.1272203882593546</v>
      </c>
      <c r="I49" s="208">
        <v>80</v>
      </c>
      <c r="J49" s="24">
        <v>26</v>
      </c>
      <c r="K49" s="221">
        <v>0.1960985100250585</v>
      </c>
      <c r="L49" s="222">
        <v>1.3880833032123765</v>
      </c>
      <c r="M49" s="208">
        <v>80</v>
      </c>
      <c r="N49" s="24">
        <v>28</v>
      </c>
      <c r="O49" s="221">
        <v>0.20476094840906534</v>
      </c>
      <c r="P49" s="222">
        <v>1.560892709722305</v>
      </c>
      <c r="Q49" s="208">
        <v>80</v>
      </c>
      <c r="R49" s="24">
        <v>25</v>
      </c>
      <c r="S49" s="221">
        <v>0.21481307608764855</v>
      </c>
      <c r="T49" s="222">
        <v>1.462071499121558</v>
      </c>
      <c r="U49" s="208">
        <v>80</v>
      </c>
      <c r="V49" s="24">
        <v>22</v>
      </c>
      <c r="W49" s="221">
        <v>0.2179279738526225</v>
      </c>
      <c r="X49" s="222">
        <v>1.3052795993902826</v>
      </c>
      <c r="Y49" s="227">
        <v>80</v>
      </c>
      <c r="Z49" s="24">
        <v>15</v>
      </c>
      <c r="AA49" s="221">
        <v>0.20553170254628475</v>
      </c>
      <c r="AB49" s="222">
        <v>0.8393400902733904</v>
      </c>
      <c r="AC49" s="227">
        <v>80</v>
      </c>
      <c r="AD49" s="72">
        <v>11</v>
      </c>
      <c r="AE49" s="230">
        <v>0.2167615589353363</v>
      </c>
      <c r="AF49" s="232">
        <v>0.6491466786215985</v>
      </c>
      <c r="AG49" s="164"/>
      <c r="AH49" s="76"/>
      <c r="AI49" s="73"/>
      <c r="AJ49" s="236">
        <v>8.332034268600866</v>
      </c>
      <c r="AK49" s="164"/>
      <c r="AL49" s="73"/>
      <c r="AM49" s="73"/>
      <c r="AN49" s="74"/>
      <c r="AO49" s="164"/>
      <c r="AP49" s="73"/>
      <c r="AQ49" s="73"/>
      <c r="AR49" s="74"/>
      <c r="AS49" s="164"/>
      <c r="AT49" s="73"/>
      <c r="AU49" s="73"/>
      <c r="AV49" s="74"/>
      <c r="AW49" s="164"/>
      <c r="AX49" s="73"/>
      <c r="AY49" s="73"/>
      <c r="AZ49" s="74"/>
      <c r="BA49" s="77"/>
      <c r="BB49" s="74"/>
      <c r="BC49" s="77"/>
      <c r="BD49" s="74"/>
      <c r="BE49" s="77"/>
      <c r="BF49" s="74"/>
      <c r="BG49" s="80"/>
      <c r="BH49" s="80"/>
      <c r="BI49" s="80"/>
      <c r="BJ49" s="80"/>
    </row>
    <row r="50" spans="1:62" s="81" customFormat="1" ht="16.5" customHeight="1">
      <c r="A50" s="203">
        <v>40</v>
      </c>
      <c r="B50" s="204">
        <v>2</v>
      </c>
      <c r="C50" s="204">
        <v>2</v>
      </c>
      <c r="D50" s="207">
        <v>20</v>
      </c>
      <c r="E50" s="208">
        <v>80</v>
      </c>
      <c r="F50" s="179">
        <v>15</v>
      </c>
      <c r="G50" s="212">
        <v>0.2760258067362974</v>
      </c>
      <c r="H50" s="213">
        <v>1.1272203882593546</v>
      </c>
      <c r="I50" s="208">
        <v>80</v>
      </c>
      <c r="J50" s="24">
        <v>27</v>
      </c>
      <c r="K50" s="221">
        <v>0.1960985100250585</v>
      </c>
      <c r="L50" s="222">
        <v>1.4414711225666985</v>
      </c>
      <c r="M50" s="208">
        <v>80</v>
      </c>
      <c r="N50" s="24">
        <v>25</v>
      </c>
      <c r="O50" s="221">
        <v>0.20476094840906534</v>
      </c>
      <c r="P50" s="222">
        <v>1.393654205109201</v>
      </c>
      <c r="Q50" s="208">
        <v>80</v>
      </c>
      <c r="R50" s="24">
        <v>25</v>
      </c>
      <c r="S50" s="221">
        <v>0.21481307608764855</v>
      </c>
      <c r="T50" s="222">
        <v>1.462071499121558</v>
      </c>
      <c r="U50" s="208">
        <v>80</v>
      </c>
      <c r="V50" s="24">
        <v>24</v>
      </c>
      <c r="W50" s="221">
        <v>0.2179279738526225</v>
      </c>
      <c r="X50" s="222">
        <v>1.4239413811530355</v>
      </c>
      <c r="Y50" s="227">
        <v>80</v>
      </c>
      <c r="Z50" s="24">
        <v>16</v>
      </c>
      <c r="AA50" s="221">
        <v>0.20553170254628475</v>
      </c>
      <c r="AB50" s="222">
        <v>0.8952960962916163</v>
      </c>
      <c r="AC50" s="227">
        <v>80</v>
      </c>
      <c r="AD50" s="72">
        <v>13</v>
      </c>
      <c r="AE50" s="230">
        <v>0.2167615589353363</v>
      </c>
      <c r="AF50" s="232">
        <v>0.767173347461889</v>
      </c>
      <c r="AG50" s="164"/>
      <c r="AH50" s="76"/>
      <c r="AI50" s="73"/>
      <c r="AJ50" s="236">
        <v>8.510828039963352</v>
      </c>
      <c r="AK50" s="164"/>
      <c r="AL50" s="73"/>
      <c r="AM50" s="73"/>
      <c r="AN50" s="74"/>
      <c r="AO50" s="164"/>
      <c r="AP50" s="73"/>
      <c r="AQ50" s="73"/>
      <c r="AR50" s="74"/>
      <c r="AS50" s="164"/>
      <c r="AT50" s="73"/>
      <c r="AU50" s="73"/>
      <c r="AV50" s="74"/>
      <c r="AW50" s="164"/>
      <c r="AX50" s="73"/>
      <c r="AY50" s="73"/>
      <c r="AZ50" s="74"/>
      <c r="BA50" s="77"/>
      <c r="BB50" s="74"/>
      <c r="BC50" s="77"/>
      <c r="BD50" s="74"/>
      <c r="BE50" s="77"/>
      <c r="BF50" s="74"/>
      <c r="BG50" s="80"/>
      <c r="BH50" s="80"/>
      <c r="BI50" s="80"/>
      <c r="BJ50" s="80"/>
    </row>
    <row r="51" spans="1:62" s="81" customFormat="1" ht="16.5" customHeight="1">
      <c r="A51" s="203">
        <v>41</v>
      </c>
      <c r="B51" s="204">
        <v>2</v>
      </c>
      <c r="C51" s="204">
        <v>28</v>
      </c>
      <c r="D51" s="207">
        <v>20</v>
      </c>
      <c r="E51" s="208">
        <v>80</v>
      </c>
      <c r="F51" s="179">
        <v>16</v>
      </c>
      <c r="G51" s="212">
        <v>0.2760258067362974</v>
      </c>
      <c r="H51" s="213">
        <v>1.2023684141433115</v>
      </c>
      <c r="I51" s="208">
        <v>80</v>
      </c>
      <c r="J51" s="24">
        <v>28</v>
      </c>
      <c r="K51" s="221">
        <v>0.1960985100250585</v>
      </c>
      <c r="L51" s="222">
        <v>1.494858941921021</v>
      </c>
      <c r="M51" s="208">
        <v>80</v>
      </c>
      <c r="N51" s="24">
        <v>25</v>
      </c>
      <c r="O51" s="221">
        <v>0.20476094840906534</v>
      </c>
      <c r="P51" s="222">
        <v>1.393654205109201</v>
      </c>
      <c r="Q51" s="208">
        <v>80</v>
      </c>
      <c r="R51" s="24">
        <v>24</v>
      </c>
      <c r="S51" s="221">
        <v>0.21481307608764855</v>
      </c>
      <c r="T51" s="222">
        <v>1.4035886391566958</v>
      </c>
      <c r="U51" s="208">
        <v>80</v>
      </c>
      <c r="V51" s="24">
        <v>24</v>
      </c>
      <c r="W51" s="221">
        <v>0.2179279738526225</v>
      </c>
      <c r="X51" s="222">
        <v>1.4239413811530355</v>
      </c>
      <c r="Y51" s="227">
        <v>80</v>
      </c>
      <c r="Z51" s="24">
        <v>17</v>
      </c>
      <c r="AA51" s="221">
        <v>0.20553170254628475</v>
      </c>
      <c r="AB51" s="222">
        <v>0.9512521023098423</v>
      </c>
      <c r="AC51" s="227">
        <v>80</v>
      </c>
      <c r="AD51" s="72">
        <v>15</v>
      </c>
      <c r="AE51" s="230">
        <v>0.2167615589353363</v>
      </c>
      <c r="AF51" s="232">
        <v>0.8852000163021797</v>
      </c>
      <c r="AG51" s="164"/>
      <c r="AH51" s="76"/>
      <c r="AI51" s="73"/>
      <c r="AJ51" s="236">
        <v>8.754863700095287</v>
      </c>
      <c r="AK51" s="164"/>
      <c r="AL51" s="73"/>
      <c r="AM51" s="73"/>
      <c r="AN51" s="74"/>
      <c r="AO51" s="164"/>
      <c r="AP51" s="73"/>
      <c r="AQ51" s="73"/>
      <c r="AR51" s="74"/>
      <c r="AS51" s="164"/>
      <c r="AT51" s="73"/>
      <c r="AU51" s="73"/>
      <c r="AV51" s="74"/>
      <c r="AW51" s="164"/>
      <c r="AX51" s="73"/>
      <c r="AY51" s="73"/>
      <c r="AZ51" s="74"/>
      <c r="BA51" s="77"/>
      <c r="BB51" s="74"/>
      <c r="BC51" s="77"/>
      <c r="BD51" s="74"/>
      <c r="BE51" s="77"/>
      <c r="BF51" s="74"/>
      <c r="BG51" s="80"/>
      <c r="BH51" s="80"/>
      <c r="BI51" s="80"/>
      <c r="BJ51" s="80"/>
    </row>
    <row r="52" spans="1:62" s="81" customFormat="1" ht="16.5" customHeight="1">
      <c r="A52" s="203">
        <v>42</v>
      </c>
      <c r="B52" s="204">
        <v>2</v>
      </c>
      <c r="C52" s="204">
        <v>33</v>
      </c>
      <c r="D52" s="207">
        <v>20</v>
      </c>
      <c r="E52" s="208">
        <v>80</v>
      </c>
      <c r="F52" s="179">
        <v>15</v>
      </c>
      <c r="G52" s="212">
        <v>0.2760258067362974</v>
      </c>
      <c r="H52" s="213">
        <v>1.1272203882593546</v>
      </c>
      <c r="I52" s="208">
        <v>80</v>
      </c>
      <c r="J52" s="24">
        <v>25</v>
      </c>
      <c r="K52" s="221">
        <v>0.1960985100250585</v>
      </c>
      <c r="L52" s="222">
        <v>1.3346954838580545</v>
      </c>
      <c r="M52" s="208">
        <v>80</v>
      </c>
      <c r="N52" s="24">
        <v>26</v>
      </c>
      <c r="O52" s="221">
        <v>0.20476094840906534</v>
      </c>
      <c r="P52" s="222">
        <v>1.449400373313569</v>
      </c>
      <c r="Q52" s="208">
        <v>80</v>
      </c>
      <c r="R52" s="24">
        <v>22</v>
      </c>
      <c r="S52" s="221">
        <v>0.21481307608764855</v>
      </c>
      <c r="T52" s="222">
        <v>1.2866229192269711</v>
      </c>
      <c r="U52" s="208">
        <v>80</v>
      </c>
      <c r="V52" s="24">
        <v>22</v>
      </c>
      <c r="W52" s="221">
        <v>0.2179279738526225</v>
      </c>
      <c r="X52" s="222">
        <v>1.3052795993902826</v>
      </c>
      <c r="Y52" s="227">
        <v>80</v>
      </c>
      <c r="Z52" s="24">
        <v>17</v>
      </c>
      <c r="AA52" s="221">
        <v>0.20553170254628475</v>
      </c>
      <c r="AB52" s="222">
        <v>0.9512521023098423</v>
      </c>
      <c r="AC52" s="227">
        <v>80</v>
      </c>
      <c r="AD52" s="72">
        <v>14</v>
      </c>
      <c r="AE52" s="230">
        <v>0.2167615589353363</v>
      </c>
      <c r="AF52" s="232">
        <v>0.8261866818820344</v>
      </c>
      <c r="AG52" s="164"/>
      <c r="AH52" s="76"/>
      <c r="AI52" s="73"/>
      <c r="AJ52" s="236">
        <v>8.280657548240109</v>
      </c>
      <c r="AK52" s="164"/>
      <c r="AL52" s="73"/>
      <c r="AM52" s="73"/>
      <c r="AN52" s="74"/>
      <c r="AO52" s="164"/>
      <c r="AP52" s="73"/>
      <c r="AQ52" s="73"/>
      <c r="AR52" s="74"/>
      <c r="AS52" s="164"/>
      <c r="AT52" s="73"/>
      <c r="AU52" s="73"/>
      <c r="AV52" s="74"/>
      <c r="AW52" s="164"/>
      <c r="AX52" s="73"/>
      <c r="AY52" s="73"/>
      <c r="AZ52" s="74"/>
      <c r="BA52" s="77"/>
      <c r="BB52" s="74"/>
      <c r="BC52" s="77"/>
      <c r="BD52" s="74"/>
      <c r="BE52" s="77"/>
      <c r="BF52" s="74"/>
      <c r="BG52" s="80"/>
      <c r="BH52" s="80"/>
      <c r="BI52" s="80"/>
      <c r="BJ52" s="80"/>
    </row>
    <row r="53" spans="1:62" s="81" customFormat="1" ht="16.5" customHeight="1">
      <c r="A53" s="203">
        <v>43</v>
      </c>
      <c r="B53" s="204">
        <v>1</v>
      </c>
      <c r="C53" s="204">
        <v>25</v>
      </c>
      <c r="D53" s="207">
        <v>20</v>
      </c>
      <c r="E53" s="208">
        <v>80</v>
      </c>
      <c r="F53" s="179">
        <v>15</v>
      </c>
      <c r="G53" s="212">
        <v>0.2760258067362974</v>
      </c>
      <c r="H53" s="213">
        <v>1.1272203882593546</v>
      </c>
      <c r="I53" s="208">
        <v>80</v>
      </c>
      <c r="J53" s="24">
        <v>27</v>
      </c>
      <c r="K53" s="221">
        <v>0.1960985100250585</v>
      </c>
      <c r="L53" s="222">
        <v>1.4414711225666985</v>
      </c>
      <c r="M53" s="208">
        <v>80</v>
      </c>
      <c r="N53" s="24">
        <v>26</v>
      </c>
      <c r="O53" s="221">
        <v>0.20476094840906534</v>
      </c>
      <c r="P53" s="222">
        <v>1.449400373313569</v>
      </c>
      <c r="Q53" s="208">
        <v>80</v>
      </c>
      <c r="R53" s="24">
        <v>24</v>
      </c>
      <c r="S53" s="221">
        <v>0.21481307608764855</v>
      </c>
      <c r="T53" s="222">
        <v>1.4035886391566958</v>
      </c>
      <c r="U53" s="208">
        <v>80</v>
      </c>
      <c r="V53" s="24">
        <v>22</v>
      </c>
      <c r="W53" s="221">
        <v>0.2179279738526225</v>
      </c>
      <c r="X53" s="222">
        <v>1.3052795993902826</v>
      </c>
      <c r="Y53" s="227">
        <v>80</v>
      </c>
      <c r="Z53" s="24">
        <v>13</v>
      </c>
      <c r="AA53" s="221">
        <v>0.20553170254628475</v>
      </c>
      <c r="AB53" s="222">
        <v>0.7274280782369383</v>
      </c>
      <c r="AC53" s="227">
        <v>80</v>
      </c>
      <c r="AD53" s="72">
        <v>9</v>
      </c>
      <c r="AE53" s="230">
        <v>0.2167615589353363</v>
      </c>
      <c r="AF53" s="232">
        <v>0.5311200097813078</v>
      </c>
      <c r="AG53" s="164"/>
      <c r="AH53" s="76"/>
      <c r="AI53" s="73"/>
      <c r="AJ53" s="236">
        <v>7.985508210704847</v>
      </c>
      <c r="AK53" s="164"/>
      <c r="AL53" s="73"/>
      <c r="AM53" s="73"/>
      <c r="AN53" s="74"/>
      <c r="AO53" s="164"/>
      <c r="AP53" s="73"/>
      <c r="AQ53" s="73"/>
      <c r="AR53" s="74"/>
      <c r="AS53" s="164"/>
      <c r="AT53" s="73"/>
      <c r="AU53" s="73"/>
      <c r="AV53" s="74"/>
      <c r="AW53" s="164"/>
      <c r="AX53" s="73"/>
      <c r="AY53" s="73"/>
      <c r="AZ53" s="74"/>
      <c r="BA53" s="77"/>
      <c r="BB53" s="74"/>
      <c r="BC53" s="77"/>
      <c r="BD53" s="74"/>
      <c r="BE53" s="77"/>
      <c r="BF53" s="74"/>
      <c r="BG53" s="80"/>
      <c r="BH53" s="80"/>
      <c r="BI53" s="80"/>
      <c r="BJ53" s="80"/>
    </row>
    <row r="54" spans="1:62" s="81" customFormat="1" ht="16.5" customHeight="1">
      <c r="A54" s="203">
        <v>44</v>
      </c>
      <c r="B54" s="204">
        <v>1</v>
      </c>
      <c r="C54" s="204">
        <v>29</v>
      </c>
      <c r="D54" s="207">
        <v>20</v>
      </c>
      <c r="E54" s="208">
        <v>80</v>
      </c>
      <c r="F54" s="179">
        <v>15</v>
      </c>
      <c r="G54" s="212">
        <v>0.2760258067362974</v>
      </c>
      <c r="H54" s="213">
        <v>1.1272203882593546</v>
      </c>
      <c r="I54" s="208">
        <v>80</v>
      </c>
      <c r="J54" s="24">
        <v>28</v>
      </c>
      <c r="K54" s="221">
        <v>0.1960985100250585</v>
      </c>
      <c r="L54" s="222">
        <v>1.494858941921021</v>
      </c>
      <c r="M54" s="208">
        <v>80</v>
      </c>
      <c r="N54" s="24">
        <v>28</v>
      </c>
      <c r="O54" s="221">
        <v>0.20476094840906534</v>
      </c>
      <c r="P54" s="222">
        <v>1.560892709722305</v>
      </c>
      <c r="Q54" s="208">
        <v>80</v>
      </c>
      <c r="R54" s="24">
        <v>20</v>
      </c>
      <c r="S54" s="221">
        <v>0.21481307608764855</v>
      </c>
      <c r="T54" s="222">
        <v>1.1696571992972464</v>
      </c>
      <c r="U54" s="208">
        <v>80</v>
      </c>
      <c r="V54" s="24">
        <v>20</v>
      </c>
      <c r="W54" s="221">
        <v>0.2179279738526225</v>
      </c>
      <c r="X54" s="222">
        <v>1.1866178176275295</v>
      </c>
      <c r="Y54" s="227">
        <v>80</v>
      </c>
      <c r="Z54" s="24">
        <v>11</v>
      </c>
      <c r="AA54" s="221">
        <v>0.20553170254628475</v>
      </c>
      <c r="AB54" s="222">
        <v>0.6155160662004863</v>
      </c>
      <c r="AC54" s="227">
        <v>80</v>
      </c>
      <c r="AD54" s="72">
        <v>9</v>
      </c>
      <c r="AE54" s="230">
        <v>0.2167615589353363</v>
      </c>
      <c r="AF54" s="232">
        <v>0.5311200097813078</v>
      </c>
      <c r="AG54" s="164"/>
      <c r="AH54" s="76"/>
      <c r="AI54" s="73"/>
      <c r="AJ54" s="236">
        <v>7.68588313280925</v>
      </c>
      <c r="AK54" s="164"/>
      <c r="AL54" s="73"/>
      <c r="AM54" s="73"/>
      <c r="AN54" s="74"/>
      <c r="AO54" s="164"/>
      <c r="AP54" s="73"/>
      <c r="AQ54" s="73"/>
      <c r="AR54" s="74"/>
      <c r="AS54" s="164"/>
      <c r="AT54" s="73"/>
      <c r="AU54" s="73"/>
      <c r="AV54" s="74"/>
      <c r="AW54" s="164"/>
      <c r="AX54" s="73"/>
      <c r="AY54" s="73"/>
      <c r="AZ54" s="74"/>
      <c r="BA54" s="77"/>
      <c r="BB54" s="74"/>
      <c r="BC54" s="77"/>
      <c r="BD54" s="74"/>
      <c r="BE54" s="77"/>
      <c r="BF54" s="74"/>
      <c r="BG54" s="80"/>
      <c r="BH54" s="80"/>
      <c r="BI54" s="80"/>
      <c r="BJ54" s="80"/>
    </row>
    <row r="55" spans="1:62" s="81" customFormat="1" ht="16.5" customHeight="1">
      <c r="A55" s="203">
        <v>45</v>
      </c>
      <c r="B55" s="204">
        <v>1</v>
      </c>
      <c r="C55" s="204">
        <v>21</v>
      </c>
      <c r="D55" s="207">
        <v>20</v>
      </c>
      <c r="E55" s="208">
        <v>80</v>
      </c>
      <c r="F55" s="179">
        <v>19</v>
      </c>
      <c r="G55" s="212">
        <v>0.2760258067362974</v>
      </c>
      <c r="H55" s="213">
        <v>1.4278124917951822</v>
      </c>
      <c r="I55" s="208">
        <v>80</v>
      </c>
      <c r="J55" s="24">
        <v>32</v>
      </c>
      <c r="K55" s="221">
        <v>0.1960985100250585</v>
      </c>
      <c r="L55" s="222">
        <v>1.7084102193383095</v>
      </c>
      <c r="M55" s="208">
        <v>80</v>
      </c>
      <c r="N55" s="24">
        <v>28</v>
      </c>
      <c r="O55" s="221">
        <v>0.20476094840906534</v>
      </c>
      <c r="P55" s="222">
        <v>1.560892709722305</v>
      </c>
      <c r="Q55" s="208">
        <v>80</v>
      </c>
      <c r="R55" s="24">
        <v>25</v>
      </c>
      <c r="S55" s="221">
        <v>0.21481307608764855</v>
      </c>
      <c r="T55" s="222">
        <v>1.462071499121558</v>
      </c>
      <c r="U55" s="208">
        <v>80</v>
      </c>
      <c r="V55" s="24">
        <v>23</v>
      </c>
      <c r="W55" s="221">
        <v>0.2179279738526225</v>
      </c>
      <c r="X55" s="222">
        <v>1.364610490271659</v>
      </c>
      <c r="Y55" s="227">
        <v>80</v>
      </c>
      <c r="Z55" s="24">
        <v>15</v>
      </c>
      <c r="AA55" s="221">
        <v>0.20553170254628475</v>
      </c>
      <c r="AB55" s="222">
        <v>0.8393400902733904</v>
      </c>
      <c r="AC55" s="227">
        <v>80</v>
      </c>
      <c r="AD55" s="72">
        <v>10</v>
      </c>
      <c r="AE55" s="230">
        <v>0.2167615589353363</v>
      </c>
      <c r="AF55" s="232">
        <v>0.5901333442014531</v>
      </c>
      <c r="AG55" s="164"/>
      <c r="AH55" s="76"/>
      <c r="AI55" s="73"/>
      <c r="AJ55" s="236">
        <v>8.953270844723857</v>
      </c>
      <c r="AK55" s="164"/>
      <c r="AL55" s="73"/>
      <c r="AM55" s="73"/>
      <c r="AN55" s="74"/>
      <c r="AO55" s="164"/>
      <c r="AP55" s="73"/>
      <c r="AQ55" s="73"/>
      <c r="AR55" s="74"/>
      <c r="AS55" s="164"/>
      <c r="AT55" s="73"/>
      <c r="AU55" s="73"/>
      <c r="AV55" s="74"/>
      <c r="AW55" s="164"/>
      <c r="AX55" s="73"/>
      <c r="AY55" s="73"/>
      <c r="AZ55" s="74"/>
      <c r="BA55" s="77"/>
      <c r="BB55" s="74"/>
      <c r="BC55" s="77"/>
      <c r="BD55" s="74"/>
      <c r="BE55" s="77"/>
      <c r="BF55" s="74"/>
      <c r="BG55" s="80"/>
      <c r="BH55" s="80"/>
      <c r="BI55" s="80"/>
      <c r="BJ55" s="80"/>
    </row>
    <row r="56" spans="1:62" s="81" customFormat="1" ht="16.5" customHeight="1">
      <c r="A56" s="203">
        <v>46</v>
      </c>
      <c r="B56" s="204">
        <v>1</v>
      </c>
      <c r="C56" s="204">
        <v>16</v>
      </c>
      <c r="D56" s="207">
        <v>20</v>
      </c>
      <c r="E56" s="208">
        <v>80</v>
      </c>
      <c r="F56" s="179">
        <v>15</v>
      </c>
      <c r="G56" s="212">
        <v>0.2760258067362974</v>
      </c>
      <c r="H56" s="213">
        <v>1.1272203882593546</v>
      </c>
      <c r="I56" s="208">
        <v>80</v>
      </c>
      <c r="J56" s="24">
        <v>24</v>
      </c>
      <c r="K56" s="221">
        <v>0.1960985100250585</v>
      </c>
      <c r="L56" s="222">
        <v>1.2813076645037322</v>
      </c>
      <c r="M56" s="208">
        <v>80</v>
      </c>
      <c r="N56" s="24">
        <v>26</v>
      </c>
      <c r="O56" s="221">
        <v>0.20476094840906534</v>
      </c>
      <c r="P56" s="222">
        <v>1.449400373313569</v>
      </c>
      <c r="Q56" s="208">
        <v>80</v>
      </c>
      <c r="R56" s="24">
        <v>25</v>
      </c>
      <c r="S56" s="221">
        <v>0.21481307608764855</v>
      </c>
      <c r="T56" s="222">
        <v>1.462071499121558</v>
      </c>
      <c r="U56" s="208">
        <v>80</v>
      </c>
      <c r="V56" s="24">
        <v>21</v>
      </c>
      <c r="W56" s="221">
        <v>0.2179279738526225</v>
      </c>
      <c r="X56" s="222">
        <v>1.245948708508906</v>
      </c>
      <c r="Y56" s="227">
        <v>80</v>
      </c>
      <c r="Z56" s="24">
        <v>17</v>
      </c>
      <c r="AA56" s="221">
        <v>0.20553170254628475</v>
      </c>
      <c r="AB56" s="222">
        <v>0.9512521023098423</v>
      </c>
      <c r="AC56" s="227">
        <v>80</v>
      </c>
      <c r="AD56" s="72">
        <v>16</v>
      </c>
      <c r="AE56" s="230">
        <v>0.2167615589353363</v>
      </c>
      <c r="AF56" s="232">
        <v>0.9442133507223249</v>
      </c>
      <c r="AG56" s="164"/>
      <c r="AH56" s="76"/>
      <c r="AI56" s="73"/>
      <c r="AJ56" s="236">
        <v>8.461414086739287</v>
      </c>
      <c r="AK56" s="164"/>
      <c r="AL56" s="73"/>
      <c r="AM56" s="73"/>
      <c r="AN56" s="74"/>
      <c r="AO56" s="164"/>
      <c r="AP56" s="73"/>
      <c r="AQ56" s="73"/>
      <c r="AR56" s="74"/>
      <c r="AS56" s="164"/>
      <c r="AT56" s="73"/>
      <c r="AU56" s="73"/>
      <c r="AV56" s="74"/>
      <c r="AW56" s="164"/>
      <c r="AX56" s="73"/>
      <c r="AY56" s="73"/>
      <c r="AZ56" s="74"/>
      <c r="BA56" s="77"/>
      <c r="BB56" s="74"/>
      <c r="BC56" s="77"/>
      <c r="BD56" s="74"/>
      <c r="BE56" s="77"/>
      <c r="BF56" s="74"/>
      <c r="BG56" s="80"/>
      <c r="BH56" s="80"/>
      <c r="BI56" s="80"/>
      <c r="BJ56" s="80"/>
    </row>
    <row r="57" spans="1:62" s="81" customFormat="1" ht="16.5" customHeight="1">
      <c r="A57" s="203">
        <v>47</v>
      </c>
      <c r="B57" s="204">
        <v>1</v>
      </c>
      <c r="C57" s="204">
        <v>1</v>
      </c>
      <c r="D57" s="207">
        <v>20</v>
      </c>
      <c r="E57" s="208">
        <v>80</v>
      </c>
      <c r="F57" s="179">
        <v>13</v>
      </c>
      <c r="G57" s="212">
        <v>0.2760258067362974</v>
      </c>
      <c r="H57" s="213">
        <v>0.9769243364914406</v>
      </c>
      <c r="I57" s="208">
        <v>80</v>
      </c>
      <c r="J57" s="24">
        <v>21</v>
      </c>
      <c r="K57" s="221">
        <v>0.1960985100250585</v>
      </c>
      <c r="L57" s="222">
        <v>1.1211442064407655</v>
      </c>
      <c r="M57" s="208">
        <v>80</v>
      </c>
      <c r="N57" s="24">
        <v>27</v>
      </c>
      <c r="O57" s="221">
        <v>0.20476094840906534</v>
      </c>
      <c r="P57" s="222">
        <v>1.505146541517937</v>
      </c>
      <c r="Q57" s="208">
        <v>80</v>
      </c>
      <c r="R57" s="24">
        <v>24</v>
      </c>
      <c r="S57" s="221">
        <v>0.21481307608764855</v>
      </c>
      <c r="T57" s="222">
        <v>1.4035886391566958</v>
      </c>
      <c r="U57" s="208">
        <v>80</v>
      </c>
      <c r="V57" s="24">
        <v>23</v>
      </c>
      <c r="W57" s="221">
        <v>0.2179279738526225</v>
      </c>
      <c r="X57" s="222">
        <v>1.364610490271659</v>
      </c>
      <c r="Y57" s="227">
        <v>80</v>
      </c>
      <c r="Z57" s="24">
        <v>15</v>
      </c>
      <c r="AA57" s="221">
        <v>0.20553170254628475</v>
      </c>
      <c r="AB57" s="222">
        <v>0.8393400902733904</v>
      </c>
      <c r="AC57" s="227">
        <v>80</v>
      </c>
      <c r="AD57" s="72">
        <v>9</v>
      </c>
      <c r="AE57" s="230">
        <v>0.2167615589353363</v>
      </c>
      <c r="AF57" s="232">
        <v>0.5311200097813078</v>
      </c>
      <c r="AG57" s="164"/>
      <c r="AH57" s="76"/>
      <c r="AI57" s="73"/>
      <c r="AJ57" s="236">
        <v>7.741874313933196</v>
      </c>
      <c r="AK57" s="164"/>
      <c r="AL57" s="73"/>
      <c r="AM57" s="73"/>
      <c r="AN57" s="74"/>
      <c r="AO57" s="164"/>
      <c r="AP57" s="73"/>
      <c r="AQ57" s="73"/>
      <c r="AR57" s="74"/>
      <c r="AS57" s="164"/>
      <c r="AT57" s="73"/>
      <c r="AU57" s="73"/>
      <c r="AV57" s="74"/>
      <c r="AW57" s="164"/>
      <c r="AX57" s="73"/>
      <c r="AY57" s="73"/>
      <c r="AZ57" s="74"/>
      <c r="BA57" s="77"/>
      <c r="BB57" s="74"/>
      <c r="BC57" s="77"/>
      <c r="BD57" s="74"/>
      <c r="BE57" s="77"/>
      <c r="BF57" s="74"/>
      <c r="BG57" s="80"/>
      <c r="BH57" s="80"/>
      <c r="BI57" s="80"/>
      <c r="BJ57" s="80"/>
    </row>
    <row r="58" spans="1:62" s="81" customFormat="1" ht="16.5" customHeight="1">
      <c r="A58" s="203">
        <v>48</v>
      </c>
      <c r="B58" s="204">
        <v>1</v>
      </c>
      <c r="C58" s="204">
        <v>2</v>
      </c>
      <c r="D58" s="207">
        <v>20</v>
      </c>
      <c r="E58" s="208">
        <v>80</v>
      </c>
      <c r="F58" s="179">
        <v>14</v>
      </c>
      <c r="G58" s="212">
        <v>0.2760258067362974</v>
      </c>
      <c r="H58" s="213">
        <v>1.0520723623753976</v>
      </c>
      <c r="I58" s="208">
        <v>80</v>
      </c>
      <c r="J58" s="24">
        <v>26</v>
      </c>
      <c r="K58" s="221">
        <v>0.1960985100250585</v>
      </c>
      <c r="L58" s="222">
        <v>1.3880833032123765</v>
      </c>
      <c r="M58" s="208">
        <v>80</v>
      </c>
      <c r="N58" s="24">
        <v>26</v>
      </c>
      <c r="O58" s="221">
        <v>0.20476094840906534</v>
      </c>
      <c r="P58" s="222">
        <v>1.449400373313569</v>
      </c>
      <c r="Q58" s="208">
        <v>80</v>
      </c>
      <c r="R58" s="24">
        <v>27</v>
      </c>
      <c r="S58" s="221">
        <v>0.21481307608764855</v>
      </c>
      <c r="T58" s="222">
        <v>1.5790372190512825</v>
      </c>
      <c r="U58" s="208">
        <v>80</v>
      </c>
      <c r="V58" s="24">
        <v>22</v>
      </c>
      <c r="W58" s="221">
        <v>0.2179279738526225</v>
      </c>
      <c r="X58" s="222">
        <v>1.3052795993902826</v>
      </c>
      <c r="Y58" s="227">
        <v>80</v>
      </c>
      <c r="Z58" s="24">
        <v>12</v>
      </c>
      <c r="AA58" s="221">
        <v>0.20553170254628475</v>
      </c>
      <c r="AB58" s="222">
        <v>0.6714720722187123</v>
      </c>
      <c r="AC58" s="227">
        <v>80</v>
      </c>
      <c r="AD58" s="72">
        <v>5</v>
      </c>
      <c r="AE58" s="230">
        <v>0.2167615589353363</v>
      </c>
      <c r="AF58" s="232">
        <v>0.29506667210072657</v>
      </c>
      <c r="AG58" s="164"/>
      <c r="AH58" s="76"/>
      <c r="AI58" s="73"/>
      <c r="AJ58" s="236">
        <v>7.740411601662347</v>
      </c>
      <c r="AK58" s="164"/>
      <c r="AL58" s="73"/>
      <c r="AM58" s="73"/>
      <c r="AN58" s="74"/>
      <c r="AO58" s="164"/>
      <c r="AP58" s="73"/>
      <c r="AQ58" s="73"/>
      <c r="AR58" s="74"/>
      <c r="AS58" s="164"/>
      <c r="AT58" s="73"/>
      <c r="AU58" s="73"/>
      <c r="AV58" s="74"/>
      <c r="AW58" s="164"/>
      <c r="AX58" s="73"/>
      <c r="AY58" s="73"/>
      <c r="AZ58" s="74"/>
      <c r="BA58" s="77"/>
      <c r="BB58" s="74"/>
      <c r="BC58" s="77"/>
      <c r="BD58" s="74"/>
      <c r="BE58" s="77"/>
      <c r="BF58" s="74"/>
      <c r="BG58" s="80"/>
      <c r="BH58" s="80"/>
      <c r="BI58" s="80"/>
      <c r="BJ58" s="80"/>
    </row>
    <row r="59" spans="1:62" s="81" customFormat="1" ht="16.5" customHeight="1">
      <c r="A59" s="203">
        <v>49</v>
      </c>
      <c r="B59" s="204">
        <v>1</v>
      </c>
      <c r="C59" s="204">
        <v>22</v>
      </c>
      <c r="D59" s="207">
        <v>20</v>
      </c>
      <c r="E59" s="208">
        <v>80</v>
      </c>
      <c r="F59" s="179">
        <v>14</v>
      </c>
      <c r="G59" s="212">
        <v>0.2760258067362974</v>
      </c>
      <c r="H59" s="213">
        <v>1.0520723623753976</v>
      </c>
      <c r="I59" s="208">
        <v>80</v>
      </c>
      <c r="J59" s="24">
        <v>26</v>
      </c>
      <c r="K59" s="221">
        <v>0.1960985100250585</v>
      </c>
      <c r="L59" s="222">
        <v>1.3880833032123765</v>
      </c>
      <c r="M59" s="208">
        <v>80</v>
      </c>
      <c r="N59" s="24">
        <v>27</v>
      </c>
      <c r="O59" s="221">
        <v>0.20476094840906534</v>
      </c>
      <c r="P59" s="222">
        <v>1.505146541517937</v>
      </c>
      <c r="Q59" s="208">
        <v>80</v>
      </c>
      <c r="R59" s="24">
        <v>19</v>
      </c>
      <c r="S59" s="221">
        <v>0.21481307608764855</v>
      </c>
      <c r="T59" s="222">
        <v>1.1111743393323839</v>
      </c>
      <c r="U59" s="208">
        <v>80</v>
      </c>
      <c r="V59" s="24">
        <v>15</v>
      </c>
      <c r="W59" s="221">
        <v>0.2179279738526225</v>
      </c>
      <c r="X59" s="222">
        <v>0.8899633632206472</v>
      </c>
      <c r="Y59" s="227">
        <v>80</v>
      </c>
      <c r="Z59" s="24">
        <v>8</v>
      </c>
      <c r="AA59" s="221">
        <v>0.20553170254628475</v>
      </c>
      <c r="AB59" s="222">
        <v>0.44764804814580816</v>
      </c>
      <c r="AC59" s="227">
        <v>80</v>
      </c>
      <c r="AD59" s="72">
        <v>3</v>
      </c>
      <c r="AE59" s="230">
        <v>0.2167615589353363</v>
      </c>
      <c r="AF59" s="232">
        <v>0.17704000326043595</v>
      </c>
      <c r="AG59" s="164"/>
      <c r="AH59" s="76"/>
      <c r="AI59" s="73"/>
      <c r="AJ59" s="236">
        <v>6.571127961064986</v>
      </c>
      <c r="AK59" s="164"/>
      <c r="AL59" s="73"/>
      <c r="AM59" s="73"/>
      <c r="AN59" s="74"/>
      <c r="AO59" s="164"/>
      <c r="AP59" s="73"/>
      <c r="AQ59" s="73"/>
      <c r="AR59" s="74"/>
      <c r="AS59" s="164"/>
      <c r="AT59" s="73"/>
      <c r="AU59" s="73"/>
      <c r="AV59" s="74"/>
      <c r="AW59" s="164"/>
      <c r="AX59" s="73"/>
      <c r="AY59" s="73"/>
      <c r="AZ59" s="74"/>
      <c r="BA59" s="77"/>
      <c r="BB59" s="74"/>
      <c r="BC59" s="77"/>
      <c r="BD59" s="74"/>
      <c r="BE59" s="77"/>
      <c r="BF59" s="74"/>
      <c r="BG59" s="80"/>
      <c r="BH59" s="80"/>
      <c r="BI59" s="80"/>
      <c r="BJ59" s="80"/>
    </row>
    <row r="60" spans="1:62" s="81" customFormat="1" ht="16.5" customHeight="1">
      <c r="A60" s="203">
        <v>50</v>
      </c>
      <c r="B60" s="204">
        <v>1</v>
      </c>
      <c r="C60" s="204">
        <v>19</v>
      </c>
      <c r="D60" s="207">
        <v>20</v>
      </c>
      <c r="E60" s="208">
        <v>80</v>
      </c>
      <c r="F60" s="179">
        <v>9</v>
      </c>
      <c r="G60" s="212">
        <v>0.2760258067362974</v>
      </c>
      <c r="H60" s="213">
        <v>0.6763322329556127</v>
      </c>
      <c r="I60" s="208">
        <v>80</v>
      </c>
      <c r="J60" s="24">
        <v>16</v>
      </c>
      <c r="K60" s="221">
        <v>0.1960985100250585</v>
      </c>
      <c r="L60" s="222">
        <v>0.8542051096691547</v>
      </c>
      <c r="M60" s="208">
        <v>80</v>
      </c>
      <c r="N60" s="24">
        <v>26</v>
      </c>
      <c r="O60" s="221">
        <v>0.20476094840906534</v>
      </c>
      <c r="P60" s="222">
        <v>1.449400373313569</v>
      </c>
      <c r="Q60" s="208">
        <v>80</v>
      </c>
      <c r="R60" s="24">
        <v>17</v>
      </c>
      <c r="S60" s="221">
        <v>0.21481307608764855</v>
      </c>
      <c r="T60" s="222">
        <v>0.9942086194026593</v>
      </c>
      <c r="U60" s="208">
        <v>80</v>
      </c>
      <c r="V60" s="24">
        <v>14</v>
      </c>
      <c r="W60" s="221">
        <v>0.2179279738526225</v>
      </c>
      <c r="X60" s="222">
        <v>0.8306324723392706</v>
      </c>
      <c r="Y60" s="227">
        <v>80</v>
      </c>
      <c r="Z60" s="24">
        <v>9</v>
      </c>
      <c r="AA60" s="221">
        <v>0.20553170254628475</v>
      </c>
      <c r="AB60" s="222">
        <v>0.5036040541640342</v>
      </c>
      <c r="AC60" s="227">
        <v>80</v>
      </c>
      <c r="AD60" s="72">
        <v>5</v>
      </c>
      <c r="AE60" s="230">
        <v>0.2167615589353363</v>
      </c>
      <c r="AF60" s="232">
        <v>0.29506667210072657</v>
      </c>
      <c r="AG60" s="164"/>
      <c r="AH60" s="76"/>
      <c r="AI60" s="73"/>
      <c r="AJ60" s="236">
        <v>5.603449533945027</v>
      </c>
      <c r="AK60" s="164"/>
      <c r="AL60" s="73"/>
      <c r="AM60" s="73"/>
      <c r="AN60" s="74"/>
      <c r="AO60" s="164"/>
      <c r="AP60" s="73"/>
      <c r="AQ60" s="73"/>
      <c r="AR60" s="74"/>
      <c r="AS60" s="164"/>
      <c r="AT60" s="73"/>
      <c r="AU60" s="73"/>
      <c r="AV60" s="74"/>
      <c r="AW60" s="164"/>
      <c r="AX60" s="73"/>
      <c r="AY60" s="73"/>
      <c r="AZ60" s="74"/>
      <c r="BA60" s="77"/>
      <c r="BB60" s="74"/>
      <c r="BC60" s="77"/>
      <c r="BD60" s="74"/>
      <c r="BE60" s="77"/>
      <c r="BF60" s="74"/>
      <c r="BG60" s="80"/>
      <c r="BH60" s="80"/>
      <c r="BI60" s="80"/>
      <c r="BJ60" s="80"/>
    </row>
    <row r="61" spans="1:62" s="81" customFormat="1" ht="16.5" customHeight="1">
      <c r="A61" s="203">
        <v>51</v>
      </c>
      <c r="B61" s="204">
        <v>1</v>
      </c>
      <c r="C61" s="204">
        <v>11</v>
      </c>
      <c r="D61" s="207">
        <v>20</v>
      </c>
      <c r="E61" s="208">
        <v>80</v>
      </c>
      <c r="F61" s="179">
        <v>16</v>
      </c>
      <c r="G61" s="212">
        <v>0.2760258067362974</v>
      </c>
      <c r="H61" s="213">
        <v>1.2023684141433115</v>
      </c>
      <c r="I61" s="208">
        <v>80</v>
      </c>
      <c r="J61" s="24">
        <v>31</v>
      </c>
      <c r="K61" s="221">
        <v>0.1960985100250585</v>
      </c>
      <c r="L61" s="222">
        <v>1.6550223999839875</v>
      </c>
      <c r="M61" s="208">
        <v>80</v>
      </c>
      <c r="N61" s="24">
        <v>33</v>
      </c>
      <c r="O61" s="221">
        <v>0.20476094840906534</v>
      </c>
      <c r="P61" s="222">
        <v>1.8396235507441452</v>
      </c>
      <c r="Q61" s="208">
        <v>80</v>
      </c>
      <c r="R61" s="24">
        <v>34</v>
      </c>
      <c r="S61" s="221">
        <v>0.21481307608764855</v>
      </c>
      <c r="T61" s="222">
        <v>1.9884172388053185</v>
      </c>
      <c r="U61" s="208">
        <v>80</v>
      </c>
      <c r="V61" s="24">
        <v>30</v>
      </c>
      <c r="W61" s="221">
        <v>0.2179279738526225</v>
      </c>
      <c r="X61" s="222">
        <v>1.7799267264412943</v>
      </c>
      <c r="Y61" s="227">
        <v>80</v>
      </c>
      <c r="Z61" s="24">
        <v>27</v>
      </c>
      <c r="AA61" s="221">
        <v>0.20553170254628475</v>
      </c>
      <c r="AB61" s="222">
        <v>1.5108121624921025</v>
      </c>
      <c r="AC61" s="227">
        <v>80</v>
      </c>
      <c r="AD61" s="72">
        <v>18</v>
      </c>
      <c r="AE61" s="230">
        <v>0.2167615589353363</v>
      </c>
      <c r="AF61" s="232">
        <v>1.0622400195626156</v>
      </c>
      <c r="AG61" s="164"/>
      <c r="AH61" s="76"/>
      <c r="AI61" s="73"/>
      <c r="AJ61" s="236">
        <v>11.038410512172776</v>
      </c>
      <c r="AK61" s="164"/>
      <c r="AL61" s="73"/>
      <c r="AM61" s="73"/>
      <c r="AN61" s="74"/>
      <c r="AO61" s="164"/>
      <c r="AP61" s="73"/>
      <c r="AQ61" s="73"/>
      <c r="AR61" s="74"/>
      <c r="AS61" s="164"/>
      <c r="AT61" s="73"/>
      <c r="AU61" s="73"/>
      <c r="AV61" s="74"/>
      <c r="AW61" s="164"/>
      <c r="AX61" s="73"/>
      <c r="AY61" s="73"/>
      <c r="AZ61" s="74"/>
      <c r="BA61" s="77"/>
      <c r="BB61" s="74"/>
      <c r="BC61" s="77"/>
      <c r="BD61" s="74"/>
      <c r="BE61" s="77"/>
      <c r="BF61" s="74"/>
      <c r="BG61" s="80"/>
      <c r="BH61" s="80"/>
      <c r="BI61" s="80"/>
      <c r="BJ61" s="80"/>
    </row>
    <row r="62" spans="1:62" s="81" customFormat="1" ht="16.5" customHeight="1">
      <c r="A62" s="203">
        <v>52</v>
      </c>
      <c r="B62" s="204">
        <v>1</v>
      </c>
      <c r="C62" s="204">
        <v>14</v>
      </c>
      <c r="D62" s="207">
        <v>20</v>
      </c>
      <c r="E62" s="208">
        <v>80</v>
      </c>
      <c r="F62" s="179">
        <v>18</v>
      </c>
      <c r="G62" s="212">
        <v>0.2760258067362974</v>
      </c>
      <c r="H62" s="213">
        <v>1.3526644659112255</v>
      </c>
      <c r="I62" s="208">
        <v>80</v>
      </c>
      <c r="J62" s="24">
        <v>33</v>
      </c>
      <c r="K62" s="221">
        <v>0.1960985100250585</v>
      </c>
      <c r="L62" s="222">
        <v>1.7617980386926315</v>
      </c>
      <c r="M62" s="208">
        <v>80</v>
      </c>
      <c r="N62" s="24">
        <v>32</v>
      </c>
      <c r="O62" s="221">
        <v>0.20476094840906534</v>
      </c>
      <c r="P62" s="222">
        <v>1.7838773825397771</v>
      </c>
      <c r="Q62" s="208">
        <v>80</v>
      </c>
      <c r="R62" s="24">
        <v>32</v>
      </c>
      <c r="S62" s="221">
        <v>0.21481307608764855</v>
      </c>
      <c r="T62" s="222">
        <v>1.871451518875594</v>
      </c>
      <c r="U62" s="208">
        <v>80</v>
      </c>
      <c r="V62" s="24">
        <v>28</v>
      </c>
      <c r="W62" s="221">
        <v>0.2179279738526225</v>
      </c>
      <c r="X62" s="222">
        <v>1.6612649446785412</v>
      </c>
      <c r="Y62" s="227">
        <v>80</v>
      </c>
      <c r="Z62" s="24">
        <v>20</v>
      </c>
      <c r="AA62" s="221">
        <v>0.20553170254628475</v>
      </c>
      <c r="AB62" s="222">
        <v>1.1191201203645205</v>
      </c>
      <c r="AC62" s="227">
        <v>80</v>
      </c>
      <c r="AD62" s="72">
        <v>15</v>
      </c>
      <c r="AE62" s="230">
        <v>0.2167615589353363</v>
      </c>
      <c r="AF62" s="232">
        <v>0.8852000163021797</v>
      </c>
      <c r="AG62" s="164"/>
      <c r="AH62" s="76"/>
      <c r="AI62" s="73"/>
      <c r="AJ62" s="236">
        <v>10.43537648736447</v>
      </c>
      <c r="AK62" s="164"/>
      <c r="AL62" s="73"/>
      <c r="AM62" s="73"/>
      <c r="AN62" s="74"/>
      <c r="AO62" s="164"/>
      <c r="AP62" s="73"/>
      <c r="AQ62" s="73"/>
      <c r="AR62" s="74"/>
      <c r="AS62" s="164"/>
      <c r="AT62" s="73"/>
      <c r="AU62" s="73"/>
      <c r="AV62" s="74"/>
      <c r="AW62" s="164"/>
      <c r="AX62" s="73"/>
      <c r="AY62" s="73"/>
      <c r="AZ62" s="74"/>
      <c r="BA62" s="77"/>
      <c r="BB62" s="74"/>
      <c r="BC62" s="77"/>
      <c r="BD62" s="74"/>
      <c r="BE62" s="77"/>
      <c r="BF62" s="74"/>
      <c r="BG62" s="80"/>
      <c r="BH62" s="80"/>
      <c r="BI62" s="80"/>
      <c r="BJ62" s="80"/>
    </row>
    <row r="63" spans="1:62" s="81" customFormat="1" ht="16.5" customHeight="1">
      <c r="A63" s="203">
        <v>53</v>
      </c>
      <c r="B63" s="204">
        <v>1</v>
      </c>
      <c r="C63" s="204">
        <v>34</v>
      </c>
      <c r="D63" s="207">
        <v>20</v>
      </c>
      <c r="E63" s="208">
        <v>80</v>
      </c>
      <c r="F63" s="179">
        <v>17</v>
      </c>
      <c r="G63" s="212">
        <v>0.2760258067362974</v>
      </c>
      <c r="H63" s="213">
        <v>1.2775164400272683</v>
      </c>
      <c r="I63" s="208">
        <v>80</v>
      </c>
      <c r="J63" s="24">
        <v>28</v>
      </c>
      <c r="K63" s="221">
        <v>0.1960985100250585</v>
      </c>
      <c r="L63" s="222">
        <v>1.494858941921021</v>
      </c>
      <c r="M63" s="208">
        <v>80</v>
      </c>
      <c r="N63" s="24">
        <v>27</v>
      </c>
      <c r="O63" s="221">
        <v>0.20476094840906534</v>
      </c>
      <c r="P63" s="222">
        <v>1.505146541517937</v>
      </c>
      <c r="Q63" s="208">
        <v>80</v>
      </c>
      <c r="R63" s="24">
        <v>25</v>
      </c>
      <c r="S63" s="221">
        <v>0.21481307608764855</v>
      </c>
      <c r="T63" s="222">
        <v>1.462071499121558</v>
      </c>
      <c r="U63" s="208">
        <v>80</v>
      </c>
      <c r="V63" s="24">
        <v>23</v>
      </c>
      <c r="W63" s="221">
        <v>0.2179279738526225</v>
      </c>
      <c r="X63" s="222">
        <v>1.364610490271659</v>
      </c>
      <c r="Y63" s="227">
        <v>80</v>
      </c>
      <c r="Z63" s="24">
        <v>16</v>
      </c>
      <c r="AA63" s="221">
        <v>0.20553170254628475</v>
      </c>
      <c r="AB63" s="222">
        <v>0.8952960962916163</v>
      </c>
      <c r="AC63" s="227">
        <v>80</v>
      </c>
      <c r="AD63" s="72">
        <v>13</v>
      </c>
      <c r="AE63" s="230">
        <v>0.2167615589353363</v>
      </c>
      <c r="AF63" s="232">
        <v>0.767173347461889</v>
      </c>
      <c r="AG63" s="164"/>
      <c r="AH63" s="76"/>
      <c r="AI63" s="73"/>
      <c r="AJ63" s="236">
        <v>8.766673356612948</v>
      </c>
      <c r="AK63" s="164"/>
      <c r="AL63" s="73"/>
      <c r="AM63" s="73"/>
      <c r="AN63" s="74"/>
      <c r="AO63" s="164"/>
      <c r="AP63" s="73"/>
      <c r="AQ63" s="73"/>
      <c r="AR63" s="74"/>
      <c r="AS63" s="164"/>
      <c r="AT63" s="73"/>
      <c r="AU63" s="73"/>
      <c r="AV63" s="74"/>
      <c r="AW63" s="164"/>
      <c r="AX63" s="73"/>
      <c r="AY63" s="73"/>
      <c r="AZ63" s="74"/>
      <c r="BA63" s="77"/>
      <c r="BB63" s="74"/>
      <c r="BC63" s="77"/>
      <c r="BD63" s="74"/>
      <c r="BE63" s="77"/>
      <c r="BF63" s="74"/>
      <c r="BG63" s="80"/>
      <c r="BH63" s="80"/>
      <c r="BI63" s="80"/>
      <c r="BJ63" s="80"/>
    </row>
    <row r="64" spans="1:62" s="81" customFormat="1" ht="16.5" customHeight="1">
      <c r="A64" s="203">
        <v>54</v>
      </c>
      <c r="B64" s="204">
        <v>1</v>
      </c>
      <c r="C64" s="204">
        <v>27</v>
      </c>
      <c r="D64" s="207">
        <v>20</v>
      </c>
      <c r="E64" s="208">
        <v>80</v>
      </c>
      <c r="F64" s="179">
        <v>14</v>
      </c>
      <c r="G64" s="212">
        <v>0.2760258067362974</v>
      </c>
      <c r="H64" s="213">
        <v>1.0520723623753976</v>
      </c>
      <c r="I64" s="208">
        <v>80</v>
      </c>
      <c r="J64" s="24">
        <v>26</v>
      </c>
      <c r="K64" s="221">
        <v>0.1960985100250585</v>
      </c>
      <c r="L64" s="222">
        <v>1.3880833032123765</v>
      </c>
      <c r="M64" s="208">
        <v>80</v>
      </c>
      <c r="N64" s="24">
        <v>27</v>
      </c>
      <c r="O64" s="221">
        <v>0.20476094840906534</v>
      </c>
      <c r="P64" s="222">
        <v>1.505146541517937</v>
      </c>
      <c r="Q64" s="208">
        <v>80</v>
      </c>
      <c r="R64" s="24">
        <v>25</v>
      </c>
      <c r="S64" s="221">
        <v>0.21481307608764855</v>
      </c>
      <c r="T64" s="222">
        <v>1.462071499121558</v>
      </c>
      <c r="U64" s="208">
        <v>80</v>
      </c>
      <c r="V64" s="24">
        <v>25</v>
      </c>
      <c r="W64" s="221">
        <v>0.2179279738526225</v>
      </c>
      <c r="X64" s="222">
        <v>1.483272272034412</v>
      </c>
      <c r="Y64" s="227">
        <v>80</v>
      </c>
      <c r="Z64" s="24">
        <v>16</v>
      </c>
      <c r="AA64" s="221">
        <v>0.20553170254628475</v>
      </c>
      <c r="AB64" s="222">
        <v>0.8952960962916163</v>
      </c>
      <c r="AC64" s="227">
        <v>80</v>
      </c>
      <c r="AD64" s="72">
        <v>14</v>
      </c>
      <c r="AE64" s="230">
        <v>0.2167615589353363</v>
      </c>
      <c r="AF64" s="232">
        <v>0.8261866818820344</v>
      </c>
      <c r="AG64" s="164"/>
      <c r="AH64" s="76"/>
      <c r="AI64" s="73"/>
      <c r="AJ64" s="236">
        <v>8.612128756435332</v>
      </c>
      <c r="AK64" s="164"/>
      <c r="AL64" s="73"/>
      <c r="AM64" s="73"/>
      <c r="AN64" s="74"/>
      <c r="AO64" s="164"/>
      <c r="AP64" s="73"/>
      <c r="AQ64" s="73"/>
      <c r="AR64" s="74"/>
      <c r="AS64" s="164"/>
      <c r="AT64" s="73"/>
      <c r="AU64" s="73"/>
      <c r="AV64" s="74"/>
      <c r="AW64" s="164"/>
      <c r="AX64" s="73"/>
      <c r="AY64" s="73"/>
      <c r="AZ64" s="74"/>
      <c r="BA64" s="77"/>
      <c r="BB64" s="74"/>
      <c r="BC64" s="77"/>
      <c r="BD64" s="74"/>
      <c r="BE64" s="77"/>
      <c r="BF64" s="74"/>
      <c r="BG64" s="80"/>
      <c r="BH64" s="80"/>
      <c r="BI64" s="80"/>
      <c r="BJ64" s="80"/>
    </row>
    <row r="65" spans="1:62" s="81" customFormat="1" ht="16.5" customHeight="1">
      <c r="A65" s="203">
        <v>55</v>
      </c>
      <c r="B65" s="204">
        <v>2</v>
      </c>
      <c r="C65" s="204">
        <v>27</v>
      </c>
      <c r="D65" s="207">
        <v>20</v>
      </c>
      <c r="E65" s="208">
        <v>80</v>
      </c>
      <c r="F65" s="179">
        <v>14</v>
      </c>
      <c r="G65" s="212">
        <v>0.2760258067362974</v>
      </c>
      <c r="H65" s="213">
        <v>1.0520723623753976</v>
      </c>
      <c r="I65" s="208">
        <v>80</v>
      </c>
      <c r="J65" s="24">
        <v>26</v>
      </c>
      <c r="K65" s="221">
        <v>0.1960985100250585</v>
      </c>
      <c r="L65" s="222">
        <v>1.3880833032123765</v>
      </c>
      <c r="M65" s="208">
        <v>80</v>
      </c>
      <c r="N65" s="24">
        <v>25</v>
      </c>
      <c r="O65" s="221">
        <v>0.20476094840906534</v>
      </c>
      <c r="P65" s="222">
        <v>1.393654205109201</v>
      </c>
      <c r="Q65" s="208">
        <v>80</v>
      </c>
      <c r="R65" s="24">
        <v>23</v>
      </c>
      <c r="S65" s="221">
        <v>0.21481307608764855</v>
      </c>
      <c r="T65" s="222">
        <v>1.3451057791918333</v>
      </c>
      <c r="U65" s="208">
        <v>80</v>
      </c>
      <c r="V65" s="24">
        <v>24</v>
      </c>
      <c r="W65" s="221">
        <v>0.2179279738526225</v>
      </c>
      <c r="X65" s="222">
        <v>1.4239413811530355</v>
      </c>
      <c r="Y65" s="227">
        <v>80</v>
      </c>
      <c r="Z65" s="24">
        <v>15</v>
      </c>
      <c r="AA65" s="221">
        <v>0.20553170254628475</v>
      </c>
      <c r="AB65" s="222">
        <v>0.8393400902733904</v>
      </c>
      <c r="AC65" s="227">
        <v>80</v>
      </c>
      <c r="AD65" s="72">
        <v>14</v>
      </c>
      <c r="AE65" s="230">
        <v>0.2167615589353363</v>
      </c>
      <c r="AF65" s="232">
        <v>0.8261866818820344</v>
      </c>
      <c r="AG65" s="164"/>
      <c r="AH65" s="76"/>
      <c r="AI65" s="73"/>
      <c r="AJ65" s="236">
        <v>8.268383803197269</v>
      </c>
      <c r="AK65" s="164"/>
      <c r="AL65" s="73"/>
      <c r="AM65" s="73"/>
      <c r="AN65" s="74"/>
      <c r="AO65" s="164"/>
      <c r="AP65" s="73"/>
      <c r="AQ65" s="73"/>
      <c r="AR65" s="74"/>
      <c r="AS65" s="164"/>
      <c r="AT65" s="73"/>
      <c r="AU65" s="73"/>
      <c r="AV65" s="74"/>
      <c r="AW65" s="164"/>
      <c r="AX65" s="73"/>
      <c r="AY65" s="73"/>
      <c r="AZ65" s="74"/>
      <c r="BA65" s="77"/>
      <c r="BB65" s="74"/>
      <c r="BC65" s="77"/>
      <c r="BD65" s="74"/>
      <c r="BE65" s="77"/>
      <c r="BF65" s="74"/>
      <c r="BG65" s="80"/>
      <c r="BH65" s="80"/>
      <c r="BI65" s="80"/>
      <c r="BJ65" s="80"/>
    </row>
    <row r="66" spans="1:62" s="81" customFormat="1" ht="16.5" customHeight="1">
      <c r="A66" s="203">
        <v>56</v>
      </c>
      <c r="B66" s="204">
        <v>2</v>
      </c>
      <c r="C66" s="204">
        <v>34</v>
      </c>
      <c r="D66" s="207">
        <v>20</v>
      </c>
      <c r="E66" s="208">
        <v>80</v>
      </c>
      <c r="F66" s="179">
        <v>17</v>
      </c>
      <c r="G66" s="212">
        <v>0.2760258067362974</v>
      </c>
      <c r="H66" s="213">
        <v>1.2775164400272683</v>
      </c>
      <c r="I66" s="208">
        <v>80</v>
      </c>
      <c r="J66" s="24">
        <v>30</v>
      </c>
      <c r="K66" s="221">
        <v>0.1960985100250585</v>
      </c>
      <c r="L66" s="222">
        <v>1.6016345806296652</v>
      </c>
      <c r="M66" s="208">
        <v>80</v>
      </c>
      <c r="N66" s="24">
        <v>26</v>
      </c>
      <c r="O66" s="221">
        <v>0.20476094840906534</v>
      </c>
      <c r="P66" s="222">
        <v>1.449400373313569</v>
      </c>
      <c r="Q66" s="208">
        <v>80</v>
      </c>
      <c r="R66" s="24">
        <v>22</v>
      </c>
      <c r="S66" s="221">
        <v>0.21481307608764855</v>
      </c>
      <c r="T66" s="222">
        <v>1.2866229192269711</v>
      </c>
      <c r="U66" s="208">
        <v>80</v>
      </c>
      <c r="V66" s="24">
        <v>21</v>
      </c>
      <c r="W66" s="221">
        <v>0.2179279738526225</v>
      </c>
      <c r="X66" s="222">
        <v>1.245948708508906</v>
      </c>
      <c r="Y66" s="227">
        <v>80</v>
      </c>
      <c r="Z66" s="24">
        <v>14</v>
      </c>
      <c r="AA66" s="221">
        <v>0.20553170254628475</v>
      </c>
      <c r="AB66" s="222">
        <v>0.7833840842551644</v>
      </c>
      <c r="AC66" s="227">
        <v>80</v>
      </c>
      <c r="AD66" s="72">
        <v>10</v>
      </c>
      <c r="AE66" s="230">
        <v>0.2167615589353363</v>
      </c>
      <c r="AF66" s="232">
        <v>0.5901333442014531</v>
      </c>
      <c r="AG66" s="164"/>
      <c r="AH66" s="76"/>
      <c r="AI66" s="73"/>
      <c r="AJ66" s="236">
        <v>8.234640450162997</v>
      </c>
      <c r="AK66" s="164"/>
      <c r="AL66" s="73"/>
      <c r="AM66" s="73"/>
      <c r="AN66" s="74"/>
      <c r="AO66" s="164"/>
      <c r="AP66" s="73"/>
      <c r="AQ66" s="73"/>
      <c r="AR66" s="74"/>
      <c r="AS66" s="164"/>
      <c r="AT66" s="73"/>
      <c r="AU66" s="73"/>
      <c r="AV66" s="74"/>
      <c r="AW66" s="164"/>
      <c r="AX66" s="73"/>
      <c r="AY66" s="73"/>
      <c r="AZ66" s="74"/>
      <c r="BA66" s="77"/>
      <c r="BB66" s="74"/>
      <c r="BC66" s="77"/>
      <c r="BD66" s="74"/>
      <c r="BE66" s="77"/>
      <c r="BF66" s="74"/>
      <c r="BG66" s="80"/>
      <c r="BH66" s="80"/>
      <c r="BI66" s="80"/>
      <c r="BJ66" s="80"/>
    </row>
    <row r="67" spans="1:62" s="81" customFormat="1" ht="16.5" customHeight="1">
      <c r="A67" s="203">
        <v>57</v>
      </c>
      <c r="B67" s="204">
        <v>2</v>
      </c>
      <c r="C67" s="204">
        <v>1</v>
      </c>
      <c r="D67" s="207">
        <v>20</v>
      </c>
      <c r="E67" s="208">
        <v>80</v>
      </c>
      <c r="F67" s="179">
        <v>12</v>
      </c>
      <c r="G67" s="212">
        <v>0.2760258067362974</v>
      </c>
      <c r="H67" s="213">
        <v>0.9017763106074836</v>
      </c>
      <c r="I67" s="208">
        <v>80</v>
      </c>
      <c r="J67" s="24">
        <v>22</v>
      </c>
      <c r="K67" s="221">
        <v>0.1960985100250585</v>
      </c>
      <c r="L67" s="222">
        <v>1.174532025795088</v>
      </c>
      <c r="M67" s="208">
        <v>80</v>
      </c>
      <c r="N67" s="24">
        <v>21</v>
      </c>
      <c r="O67" s="221">
        <v>0.20476094840906534</v>
      </c>
      <c r="P67" s="222">
        <v>1.1706695322917289</v>
      </c>
      <c r="Q67" s="208">
        <v>80</v>
      </c>
      <c r="R67" s="24">
        <v>21</v>
      </c>
      <c r="S67" s="221">
        <v>0.21481307608764855</v>
      </c>
      <c r="T67" s="222">
        <v>1.2281400592621086</v>
      </c>
      <c r="U67" s="208">
        <v>80</v>
      </c>
      <c r="V67" s="24">
        <v>18</v>
      </c>
      <c r="W67" s="221">
        <v>0.2179279738526225</v>
      </c>
      <c r="X67" s="222">
        <v>1.0679560358647766</v>
      </c>
      <c r="Y67" s="227">
        <v>80</v>
      </c>
      <c r="Z67" s="24">
        <v>12</v>
      </c>
      <c r="AA67" s="221">
        <v>0.20553170254628475</v>
      </c>
      <c r="AB67" s="222">
        <v>0.6714720722187123</v>
      </c>
      <c r="AC67" s="227">
        <v>80</v>
      </c>
      <c r="AD67" s="72">
        <v>9</v>
      </c>
      <c r="AE67" s="230">
        <v>0.2167615589353363</v>
      </c>
      <c r="AF67" s="232">
        <v>0.5311200097813078</v>
      </c>
      <c r="AG67" s="164"/>
      <c r="AH67" s="76"/>
      <c r="AI67" s="73"/>
      <c r="AJ67" s="236">
        <v>6.745666045821206</v>
      </c>
      <c r="AK67" s="164"/>
      <c r="AL67" s="73"/>
      <c r="AM67" s="73"/>
      <c r="AN67" s="74"/>
      <c r="AO67" s="164"/>
      <c r="AP67" s="73"/>
      <c r="AQ67" s="73"/>
      <c r="AR67" s="74"/>
      <c r="AS67" s="164"/>
      <c r="AT67" s="73"/>
      <c r="AU67" s="73"/>
      <c r="AV67" s="74"/>
      <c r="AW67" s="164"/>
      <c r="AX67" s="73"/>
      <c r="AY67" s="73"/>
      <c r="AZ67" s="74"/>
      <c r="BA67" s="77"/>
      <c r="BB67" s="74"/>
      <c r="BC67" s="77"/>
      <c r="BD67" s="74"/>
      <c r="BE67" s="77"/>
      <c r="BF67" s="74"/>
      <c r="BG67" s="80"/>
      <c r="BH67" s="80"/>
      <c r="BI67" s="80"/>
      <c r="BJ67" s="80"/>
    </row>
    <row r="68" spans="1:62" s="81" customFormat="1" ht="16.5" customHeight="1">
      <c r="A68" s="203">
        <v>58</v>
      </c>
      <c r="B68" s="204">
        <v>2</v>
      </c>
      <c r="C68" s="204">
        <v>9</v>
      </c>
      <c r="D68" s="207">
        <v>20</v>
      </c>
      <c r="E68" s="208">
        <v>80</v>
      </c>
      <c r="F68" s="179">
        <v>16</v>
      </c>
      <c r="G68" s="212">
        <v>0.2760258067362974</v>
      </c>
      <c r="H68" s="213">
        <v>1.2023684141433115</v>
      </c>
      <c r="I68" s="208">
        <v>80</v>
      </c>
      <c r="J68" s="24">
        <v>25</v>
      </c>
      <c r="K68" s="221">
        <v>0.1960985100250585</v>
      </c>
      <c r="L68" s="222">
        <v>1.3346954838580545</v>
      </c>
      <c r="M68" s="208">
        <v>80</v>
      </c>
      <c r="N68" s="24">
        <v>26</v>
      </c>
      <c r="O68" s="221">
        <v>0.20476094840906534</v>
      </c>
      <c r="P68" s="222">
        <v>1.449400373313569</v>
      </c>
      <c r="Q68" s="208">
        <v>80</v>
      </c>
      <c r="R68" s="24">
        <v>23</v>
      </c>
      <c r="S68" s="221">
        <v>0.21481307608764855</v>
      </c>
      <c r="T68" s="222">
        <v>1.3451057791918333</v>
      </c>
      <c r="U68" s="208">
        <v>80</v>
      </c>
      <c r="V68" s="24">
        <v>22</v>
      </c>
      <c r="W68" s="221">
        <v>0.2179279738526225</v>
      </c>
      <c r="X68" s="222">
        <v>1.3052795993902826</v>
      </c>
      <c r="Y68" s="227">
        <v>80</v>
      </c>
      <c r="Z68" s="24">
        <v>16</v>
      </c>
      <c r="AA68" s="221">
        <v>0.20553170254628475</v>
      </c>
      <c r="AB68" s="222">
        <v>0.8952960962916163</v>
      </c>
      <c r="AC68" s="227">
        <v>80</v>
      </c>
      <c r="AD68" s="72">
        <v>12</v>
      </c>
      <c r="AE68" s="230">
        <v>0.2167615589353363</v>
      </c>
      <c r="AF68" s="232">
        <v>0.7081600130417438</v>
      </c>
      <c r="AG68" s="164"/>
      <c r="AH68" s="76"/>
      <c r="AI68" s="73"/>
      <c r="AJ68" s="236">
        <v>8.240305759230411</v>
      </c>
      <c r="AK68" s="164"/>
      <c r="AL68" s="73"/>
      <c r="AM68" s="73"/>
      <c r="AN68" s="74"/>
      <c r="AO68" s="164"/>
      <c r="AP68" s="73"/>
      <c r="AQ68" s="73"/>
      <c r="AR68" s="74"/>
      <c r="AS68" s="164"/>
      <c r="AT68" s="73"/>
      <c r="AU68" s="73"/>
      <c r="AV68" s="74"/>
      <c r="AW68" s="164"/>
      <c r="AX68" s="73"/>
      <c r="AY68" s="73"/>
      <c r="AZ68" s="74"/>
      <c r="BA68" s="77"/>
      <c r="BB68" s="74"/>
      <c r="BC68" s="77"/>
      <c r="BD68" s="74"/>
      <c r="BE68" s="77"/>
      <c r="BF68" s="74"/>
      <c r="BG68" s="80"/>
      <c r="BH68" s="80"/>
      <c r="BI68" s="80"/>
      <c r="BJ68" s="80"/>
    </row>
    <row r="69" spans="1:62" s="81" customFormat="1" ht="16.5" customHeight="1">
      <c r="A69" s="203">
        <v>59</v>
      </c>
      <c r="B69" s="204">
        <v>2</v>
      </c>
      <c r="C69" s="204">
        <v>12</v>
      </c>
      <c r="D69" s="207">
        <v>20</v>
      </c>
      <c r="E69" s="208">
        <v>80</v>
      </c>
      <c r="F69" s="179">
        <v>14</v>
      </c>
      <c r="G69" s="212">
        <v>0.2760258067362974</v>
      </c>
      <c r="H69" s="213">
        <v>1.0520723623753976</v>
      </c>
      <c r="I69" s="208">
        <v>80</v>
      </c>
      <c r="J69" s="24">
        <v>27</v>
      </c>
      <c r="K69" s="221">
        <v>0.1960985100250585</v>
      </c>
      <c r="L69" s="222">
        <v>1.4414711225666985</v>
      </c>
      <c r="M69" s="208">
        <v>80</v>
      </c>
      <c r="N69" s="24">
        <v>25</v>
      </c>
      <c r="O69" s="221">
        <v>0.20476094840906534</v>
      </c>
      <c r="P69" s="222">
        <v>1.393654205109201</v>
      </c>
      <c r="Q69" s="208">
        <v>80</v>
      </c>
      <c r="R69" s="24">
        <v>23</v>
      </c>
      <c r="S69" s="221">
        <v>0.21481307608764855</v>
      </c>
      <c r="T69" s="222">
        <v>1.3451057791918333</v>
      </c>
      <c r="U69" s="208">
        <v>80</v>
      </c>
      <c r="V69" s="24">
        <v>20</v>
      </c>
      <c r="W69" s="221">
        <v>0.2179279738526225</v>
      </c>
      <c r="X69" s="222">
        <v>1.1866178176275295</v>
      </c>
      <c r="Y69" s="227">
        <v>80</v>
      </c>
      <c r="Z69" s="24">
        <v>11</v>
      </c>
      <c r="AA69" s="221">
        <v>0.20553170254628475</v>
      </c>
      <c r="AB69" s="222">
        <v>0.6155160662004863</v>
      </c>
      <c r="AC69" s="227">
        <v>80</v>
      </c>
      <c r="AD69" s="72">
        <v>8</v>
      </c>
      <c r="AE69" s="230">
        <v>0.2167615589353363</v>
      </c>
      <c r="AF69" s="232">
        <v>0.47210667536116246</v>
      </c>
      <c r="AG69" s="164"/>
      <c r="AH69" s="76"/>
      <c r="AI69" s="73"/>
      <c r="AJ69" s="236">
        <v>7.506544028432309</v>
      </c>
      <c r="AK69" s="164"/>
      <c r="AL69" s="73"/>
      <c r="AM69" s="73"/>
      <c r="AN69" s="74"/>
      <c r="AO69" s="164"/>
      <c r="AP69" s="73"/>
      <c r="AQ69" s="73"/>
      <c r="AR69" s="74"/>
      <c r="AS69" s="164"/>
      <c r="AT69" s="73"/>
      <c r="AU69" s="73"/>
      <c r="AV69" s="74"/>
      <c r="AW69" s="164"/>
      <c r="AX69" s="73"/>
      <c r="AY69" s="73"/>
      <c r="AZ69" s="74"/>
      <c r="BA69" s="77"/>
      <c r="BB69" s="74"/>
      <c r="BC69" s="77"/>
      <c r="BD69" s="74"/>
      <c r="BE69" s="77"/>
      <c r="BF69" s="74"/>
      <c r="BG69" s="80"/>
      <c r="BH69" s="80"/>
      <c r="BI69" s="80"/>
      <c r="BJ69" s="80"/>
    </row>
    <row r="70" spans="1:62" s="81" customFormat="1" ht="16.5" customHeight="1">
      <c r="A70" s="203">
        <v>60</v>
      </c>
      <c r="B70" s="204">
        <v>2</v>
      </c>
      <c r="C70" s="204">
        <v>13</v>
      </c>
      <c r="D70" s="207">
        <v>20</v>
      </c>
      <c r="E70" s="208">
        <v>80</v>
      </c>
      <c r="F70" s="179">
        <v>12</v>
      </c>
      <c r="G70" s="212">
        <v>0.2760258067362974</v>
      </c>
      <c r="H70" s="213">
        <v>0.9017763106074836</v>
      </c>
      <c r="I70" s="208">
        <v>80</v>
      </c>
      <c r="J70" s="24">
        <v>24</v>
      </c>
      <c r="K70" s="221">
        <v>0.1960985100250585</v>
      </c>
      <c r="L70" s="222">
        <v>1.2813076645037322</v>
      </c>
      <c r="M70" s="208">
        <v>80</v>
      </c>
      <c r="N70" s="24">
        <v>21</v>
      </c>
      <c r="O70" s="221">
        <v>0.20476094840906534</v>
      </c>
      <c r="P70" s="222">
        <v>1.1706695322917289</v>
      </c>
      <c r="Q70" s="208">
        <v>80</v>
      </c>
      <c r="R70" s="24">
        <v>17</v>
      </c>
      <c r="S70" s="221">
        <v>0.21481307608764855</v>
      </c>
      <c r="T70" s="222">
        <v>0.9942086194026593</v>
      </c>
      <c r="U70" s="208">
        <v>80</v>
      </c>
      <c r="V70" s="24">
        <v>13</v>
      </c>
      <c r="W70" s="221">
        <v>0.2179279738526225</v>
      </c>
      <c r="X70" s="222">
        <v>0.7713015814578942</v>
      </c>
      <c r="Y70" s="227">
        <v>80</v>
      </c>
      <c r="Z70" s="24">
        <v>7</v>
      </c>
      <c r="AA70" s="221">
        <v>0.20553170254628475</v>
      </c>
      <c r="AB70" s="222">
        <v>0.3916920421275822</v>
      </c>
      <c r="AC70" s="227">
        <v>80</v>
      </c>
      <c r="AD70" s="72">
        <v>4</v>
      </c>
      <c r="AE70" s="230">
        <v>0.2167615589353363</v>
      </c>
      <c r="AF70" s="232">
        <v>0.23605333768058123</v>
      </c>
      <c r="AG70" s="164"/>
      <c r="AH70" s="76"/>
      <c r="AI70" s="73"/>
      <c r="AJ70" s="236">
        <v>5.747009088071662</v>
      </c>
      <c r="AK70" s="164"/>
      <c r="AL70" s="73"/>
      <c r="AM70" s="73"/>
      <c r="AN70" s="74"/>
      <c r="AO70" s="164"/>
      <c r="AP70" s="73"/>
      <c r="AQ70" s="73"/>
      <c r="AR70" s="74"/>
      <c r="AS70" s="164"/>
      <c r="AT70" s="73"/>
      <c r="AU70" s="73"/>
      <c r="AV70" s="74"/>
      <c r="AW70" s="164"/>
      <c r="AX70" s="73"/>
      <c r="AY70" s="73"/>
      <c r="AZ70" s="74"/>
      <c r="BA70" s="77"/>
      <c r="BB70" s="74"/>
      <c r="BC70" s="77"/>
      <c r="BD70" s="74"/>
      <c r="BE70" s="77"/>
      <c r="BF70" s="74"/>
      <c r="BG70" s="80"/>
      <c r="BH70" s="80"/>
      <c r="BI70" s="80"/>
      <c r="BJ70" s="80"/>
    </row>
    <row r="71" spans="1:62" s="81" customFormat="1" ht="16.5" customHeight="1">
      <c r="A71" s="203">
        <v>61</v>
      </c>
      <c r="B71" s="204">
        <v>2</v>
      </c>
      <c r="C71" s="204">
        <v>14</v>
      </c>
      <c r="D71" s="207">
        <v>20</v>
      </c>
      <c r="E71" s="208">
        <v>80</v>
      </c>
      <c r="F71" s="179">
        <v>11</v>
      </c>
      <c r="G71" s="212">
        <v>0.2760258067362974</v>
      </c>
      <c r="H71" s="213">
        <v>0.8266282847235267</v>
      </c>
      <c r="I71" s="208">
        <v>80</v>
      </c>
      <c r="J71" s="24">
        <v>28</v>
      </c>
      <c r="K71" s="221">
        <v>0.1960985100250585</v>
      </c>
      <c r="L71" s="222">
        <v>1.494858941921021</v>
      </c>
      <c r="M71" s="208">
        <v>80</v>
      </c>
      <c r="N71" s="24">
        <v>25</v>
      </c>
      <c r="O71" s="221">
        <v>0.20476094840906534</v>
      </c>
      <c r="P71" s="222">
        <v>1.393654205109201</v>
      </c>
      <c r="Q71" s="208">
        <v>80</v>
      </c>
      <c r="R71" s="24">
        <v>20</v>
      </c>
      <c r="S71" s="221">
        <v>0.21481307608764855</v>
      </c>
      <c r="T71" s="222">
        <v>1.1696571992972464</v>
      </c>
      <c r="U71" s="208">
        <v>80</v>
      </c>
      <c r="V71" s="24">
        <v>16</v>
      </c>
      <c r="W71" s="221">
        <v>0.2179279738526225</v>
      </c>
      <c r="X71" s="222">
        <v>0.9492942541020236</v>
      </c>
      <c r="Y71" s="227">
        <v>80</v>
      </c>
      <c r="Z71" s="24">
        <v>9</v>
      </c>
      <c r="AA71" s="221">
        <v>0.20553170254628475</v>
      </c>
      <c r="AB71" s="222">
        <v>0.5036040541640342</v>
      </c>
      <c r="AC71" s="227">
        <v>80</v>
      </c>
      <c r="AD71" s="72">
        <v>4</v>
      </c>
      <c r="AE71" s="230">
        <v>0.2167615589353363</v>
      </c>
      <c r="AF71" s="232">
        <v>0.23605333768058123</v>
      </c>
      <c r="AG71" s="164"/>
      <c r="AH71" s="76"/>
      <c r="AI71" s="73"/>
      <c r="AJ71" s="236">
        <v>6.573750276997635</v>
      </c>
      <c r="AK71" s="164"/>
      <c r="AL71" s="73"/>
      <c r="AM71" s="73"/>
      <c r="AN71" s="74"/>
      <c r="AO71" s="164"/>
      <c r="AP71" s="73"/>
      <c r="AQ71" s="73"/>
      <c r="AR71" s="74"/>
      <c r="AS71" s="164"/>
      <c r="AT71" s="73"/>
      <c r="AU71" s="73"/>
      <c r="AV71" s="74"/>
      <c r="AW71" s="164"/>
      <c r="AX71" s="73"/>
      <c r="AY71" s="73"/>
      <c r="AZ71" s="74"/>
      <c r="BA71" s="77"/>
      <c r="BB71" s="74"/>
      <c r="BC71" s="77"/>
      <c r="BD71" s="74"/>
      <c r="BE71" s="77"/>
      <c r="BF71" s="74"/>
      <c r="BG71" s="80"/>
      <c r="BH71" s="80"/>
      <c r="BI71" s="80"/>
      <c r="BJ71" s="80"/>
    </row>
    <row r="72" spans="1:62" s="81" customFormat="1" ht="16.5" customHeight="1">
      <c r="A72" s="203">
        <v>62</v>
      </c>
      <c r="B72" s="204">
        <v>2</v>
      </c>
      <c r="C72" s="204">
        <v>11</v>
      </c>
      <c r="D72" s="207">
        <v>20</v>
      </c>
      <c r="E72" s="208">
        <v>80</v>
      </c>
      <c r="F72" s="179">
        <v>13</v>
      </c>
      <c r="G72" s="212">
        <v>0.2760258067362974</v>
      </c>
      <c r="H72" s="213">
        <v>0.9769243364914406</v>
      </c>
      <c r="I72" s="208">
        <v>80</v>
      </c>
      <c r="J72" s="24">
        <v>28</v>
      </c>
      <c r="K72" s="221">
        <v>0.1960985100250585</v>
      </c>
      <c r="L72" s="222">
        <v>1.494858941921021</v>
      </c>
      <c r="M72" s="208">
        <v>80</v>
      </c>
      <c r="N72" s="24">
        <v>30</v>
      </c>
      <c r="O72" s="221">
        <v>0.20476094840906534</v>
      </c>
      <c r="P72" s="222">
        <v>1.6723850461310412</v>
      </c>
      <c r="Q72" s="208">
        <v>80</v>
      </c>
      <c r="R72" s="24">
        <v>30</v>
      </c>
      <c r="S72" s="221">
        <v>0.21481307608764855</v>
      </c>
      <c r="T72" s="222">
        <v>1.7544857989458695</v>
      </c>
      <c r="U72" s="208">
        <v>80</v>
      </c>
      <c r="V72" s="24">
        <v>27</v>
      </c>
      <c r="W72" s="221">
        <v>0.2179279738526225</v>
      </c>
      <c r="X72" s="222">
        <v>1.6019340537971647</v>
      </c>
      <c r="Y72" s="227">
        <v>80</v>
      </c>
      <c r="Z72" s="24">
        <v>18</v>
      </c>
      <c r="AA72" s="221">
        <v>0.20553170254628475</v>
      </c>
      <c r="AB72" s="222">
        <v>1.0072081083280684</v>
      </c>
      <c r="AC72" s="227">
        <v>80</v>
      </c>
      <c r="AD72" s="72">
        <v>12</v>
      </c>
      <c r="AE72" s="230">
        <v>0.2167615589353363</v>
      </c>
      <c r="AF72" s="232">
        <v>0.7081600130417438</v>
      </c>
      <c r="AG72" s="164"/>
      <c r="AH72" s="76"/>
      <c r="AI72" s="73"/>
      <c r="AJ72" s="236">
        <v>9.215956298656348</v>
      </c>
      <c r="AK72" s="164"/>
      <c r="AL72" s="73"/>
      <c r="AM72" s="73"/>
      <c r="AN72" s="74"/>
      <c r="AO72" s="164"/>
      <c r="AP72" s="73"/>
      <c r="AQ72" s="73"/>
      <c r="AR72" s="74"/>
      <c r="AS72" s="164"/>
      <c r="AT72" s="73"/>
      <c r="AU72" s="73"/>
      <c r="AV72" s="74"/>
      <c r="AW72" s="164"/>
      <c r="AX72" s="73"/>
      <c r="AY72" s="73"/>
      <c r="AZ72" s="74"/>
      <c r="BA72" s="77"/>
      <c r="BB72" s="74"/>
      <c r="BC72" s="77"/>
      <c r="BD72" s="74"/>
      <c r="BE72" s="77"/>
      <c r="BF72" s="74"/>
      <c r="BG72" s="80"/>
      <c r="BH72" s="80"/>
      <c r="BI72" s="80"/>
      <c r="BJ72" s="80"/>
    </row>
    <row r="73" spans="1:62" s="81" customFormat="1" ht="16.5" customHeight="1">
      <c r="A73" s="203">
        <v>63</v>
      </c>
      <c r="B73" s="204">
        <v>2</v>
      </c>
      <c r="C73" s="204">
        <v>19</v>
      </c>
      <c r="D73" s="207">
        <v>20</v>
      </c>
      <c r="E73" s="208">
        <v>80</v>
      </c>
      <c r="F73" s="179">
        <v>15</v>
      </c>
      <c r="G73" s="212">
        <v>0.2760258067362974</v>
      </c>
      <c r="H73" s="213">
        <v>1.1272203882593546</v>
      </c>
      <c r="I73" s="208">
        <v>80</v>
      </c>
      <c r="J73" s="24">
        <v>23</v>
      </c>
      <c r="K73" s="221">
        <v>0.1960985100250585</v>
      </c>
      <c r="L73" s="222">
        <v>1.22791984514941</v>
      </c>
      <c r="M73" s="208">
        <v>80</v>
      </c>
      <c r="N73" s="24">
        <v>22</v>
      </c>
      <c r="O73" s="221">
        <v>0.20476094840906534</v>
      </c>
      <c r="P73" s="222">
        <v>1.226415700496097</v>
      </c>
      <c r="Q73" s="208">
        <v>80</v>
      </c>
      <c r="R73" s="24">
        <v>22</v>
      </c>
      <c r="S73" s="221">
        <v>0.21481307608764855</v>
      </c>
      <c r="T73" s="222">
        <v>1.2866229192269711</v>
      </c>
      <c r="U73" s="208">
        <v>80</v>
      </c>
      <c r="V73" s="24">
        <v>21</v>
      </c>
      <c r="W73" s="221">
        <v>0.2179279738526225</v>
      </c>
      <c r="X73" s="222">
        <v>1.245948708508906</v>
      </c>
      <c r="Y73" s="227">
        <v>80</v>
      </c>
      <c r="Z73" s="24">
        <v>14</v>
      </c>
      <c r="AA73" s="221">
        <v>0.20553170254628475</v>
      </c>
      <c r="AB73" s="222">
        <v>0.7833840842551644</v>
      </c>
      <c r="AC73" s="227">
        <v>80</v>
      </c>
      <c r="AD73" s="72">
        <v>9</v>
      </c>
      <c r="AE73" s="230">
        <v>0.2167615589353363</v>
      </c>
      <c r="AF73" s="232">
        <v>0.5311200097813078</v>
      </c>
      <c r="AG73" s="164"/>
      <c r="AH73" s="76"/>
      <c r="AI73" s="73"/>
      <c r="AJ73" s="236">
        <v>7.428631655677211</v>
      </c>
      <c r="AK73" s="164"/>
      <c r="AL73" s="73"/>
      <c r="AM73" s="73"/>
      <c r="AN73" s="74"/>
      <c r="AO73" s="164"/>
      <c r="AP73" s="73"/>
      <c r="AQ73" s="73"/>
      <c r="AR73" s="74"/>
      <c r="AS73" s="164"/>
      <c r="AT73" s="73"/>
      <c r="AU73" s="73"/>
      <c r="AV73" s="74"/>
      <c r="AW73" s="164"/>
      <c r="AX73" s="73"/>
      <c r="AY73" s="73"/>
      <c r="AZ73" s="74"/>
      <c r="BA73" s="77"/>
      <c r="BB73" s="74"/>
      <c r="BC73" s="77"/>
      <c r="BD73" s="74"/>
      <c r="BE73" s="77"/>
      <c r="BF73" s="74"/>
      <c r="BG73" s="80"/>
      <c r="BH73" s="80"/>
      <c r="BI73" s="80"/>
      <c r="BJ73" s="80"/>
    </row>
    <row r="74" spans="1:62" s="81" customFormat="1" ht="16.5" customHeight="1">
      <c r="A74" s="203">
        <v>64</v>
      </c>
      <c r="B74" s="204">
        <v>2</v>
      </c>
      <c r="C74" s="204">
        <v>22</v>
      </c>
      <c r="D74" s="207">
        <v>20</v>
      </c>
      <c r="E74" s="208">
        <v>80</v>
      </c>
      <c r="F74" s="179">
        <v>12</v>
      </c>
      <c r="G74" s="212">
        <v>0.2760258067362974</v>
      </c>
      <c r="H74" s="213">
        <v>0.9017763106074836</v>
      </c>
      <c r="I74" s="208">
        <v>80</v>
      </c>
      <c r="J74" s="24">
        <v>18</v>
      </c>
      <c r="K74" s="221">
        <v>0.1960985100250585</v>
      </c>
      <c r="L74" s="222">
        <v>0.9609807483777991</v>
      </c>
      <c r="M74" s="208">
        <v>80</v>
      </c>
      <c r="N74" s="24">
        <v>19</v>
      </c>
      <c r="O74" s="221">
        <v>0.20476094840906534</v>
      </c>
      <c r="P74" s="222">
        <v>1.0591771958829928</v>
      </c>
      <c r="Q74" s="208">
        <v>80</v>
      </c>
      <c r="R74" s="24">
        <v>14</v>
      </c>
      <c r="S74" s="221">
        <v>0.21481307608764855</v>
      </c>
      <c r="T74" s="222">
        <v>0.8187600395080724</v>
      </c>
      <c r="U74" s="208">
        <v>80</v>
      </c>
      <c r="V74" s="24">
        <v>12</v>
      </c>
      <c r="W74" s="221">
        <v>0.2179279738526225</v>
      </c>
      <c r="X74" s="222">
        <v>0.7119706905765177</v>
      </c>
      <c r="Y74" s="227">
        <v>80</v>
      </c>
      <c r="Z74" s="24">
        <v>6</v>
      </c>
      <c r="AA74" s="221">
        <v>0.20553170254628475</v>
      </c>
      <c r="AB74" s="222">
        <v>0.33573603610935615</v>
      </c>
      <c r="AC74" s="227">
        <v>80</v>
      </c>
      <c r="AD74" s="72">
        <v>2</v>
      </c>
      <c r="AE74" s="230">
        <v>0.2167615589353363</v>
      </c>
      <c r="AF74" s="232">
        <v>0.11802666884029062</v>
      </c>
      <c r="AG74" s="164"/>
      <c r="AH74" s="76"/>
      <c r="AI74" s="73"/>
      <c r="AJ74" s="236">
        <v>4.906427689902512</v>
      </c>
      <c r="AK74" s="164"/>
      <c r="AL74" s="73"/>
      <c r="AM74" s="73"/>
      <c r="AN74" s="74"/>
      <c r="AO74" s="164"/>
      <c r="AP74" s="73"/>
      <c r="AQ74" s="73"/>
      <c r="AR74" s="74"/>
      <c r="AS74" s="164"/>
      <c r="AT74" s="73"/>
      <c r="AU74" s="73"/>
      <c r="AV74" s="74"/>
      <c r="AW74" s="164"/>
      <c r="AX74" s="73"/>
      <c r="AY74" s="73"/>
      <c r="AZ74" s="74"/>
      <c r="BA74" s="77"/>
      <c r="BB74" s="74"/>
      <c r="BC74" s="77"/>
      <c r="BD74" s="74"/>
      <c r="BE74" s="77"/>
      <c r="BF74" s="74"/>
      <c r="BG74" s="80"/>
      <c r="BH74" s="80"/>
      <c r="BI74" s="80"/>
      <c r="BJ74" s="80"/>
    </row>
    <row r="75" spans="1:62" s="81" customFormat="1" ht="16.5" customHeight="1">
      <c r="A75" s="203">
        <v>65</v>
      </c>
      <c r="B75" s="204">
        <v>2</v>
      </c>
      <c r="C75" s="204">
        <v>35</v>
      </c>
      <c r="D75" s="207">
        <v>20</v>
      </c>
      <c r="E75" s="208">
        <v>80</v>
      </c>
      <c r="F75" s="179">
        <v>15</v>
      </c>
      <c r="G75" s="212">
        <v>0.2760258067362974</v>
      </c>
      <c r="H75" s="213">
        <v>1.1272203882593546</v>
      </c>
      <c r="I75" s="208">
        <v>80</v>
      </c>
      <c r="J75" s="24">
        <v>27</v>
      </c>
      <c r="K75" s="221">
        <v>0.1960985100250585</v>
      </c>
      <c r="L75" s="222">
        <v>1.4414711225666985</v>
      </c>
      <c r="M75" s="208">
        <v>80</v>
      </c>
      <c r="N75" s="24">
        <v>25</v>
      </c>
      <c r="O75" s="221">
        <v>0.20476094840906534</v>
      </c>
      <c r="P75" s="222">
        <v>1.393654205109201</v>
      </c>
      <c r="Q75" s="208">
        <v>80</v>
      </c>
      <c r="R75" s="24">
        <v>23</v>
      </c>
      <c r="S75" s="221">
        <v>0.21481307608764855</v>
      </c>
      <c r="T75" s="222">
        <v>1.3451057791918333</v>
      </c>
      <c r="U75" s="208">
        <v>80</v>
      </c>
      <c r="V75" s="24">
        <v>21</v>
      </c>
      <c r="W75" s="221">
        <v>0.2179279738526225</v>
      </c>
      <c r="X75" s="222">
        <v>1.245948708508906</v>
      </c>
      <c r="Y75" s="227">
        <v>80</v>
      </c>
      <c r="Z75" s="24">
        <v>16</v>
      </c>
      <c r="AA75" s="221">
        <v>0.20553170254628475</v>
      </c>
      <c r="AB75" s="222">
        <v>0.8952960962916163</v>
      </c>
      <c r="AC75" s="227">
        <v>80</v>
      </c>
      <c r="AD75" s="72">
        <v>11</v>
      </c>
      <c r="AE75" s="230">
        <v>0.2167615589353363</v>
      </c>
      <c r="AF75" s="232">
        <v>0.6491466786215985</v>
      </c>
      <c r="AG75" s="164"/>
      <c r="AH75" s="76"/>
      <c r="AI75" s="73"/>
      <c r="AJ75" s="236">
        <v>8.097842978549208</v>
      </c>
      <c r="AK75" s="164"/>
      <c r="AL75" s="73"/>
      <c r="AM75" s="73"/>
      <c r="AN75" s="74"/>
      <c r="AO75" s="164"/>
      <c r="AP75" s="73"/>
      <c r="AQ75" s="73"/>
      <c r="AR75" s="74"/>
      <c r="AS75" s="164"/>
      <c r="AT75" s="73"/>
      <c r="AU75" s="73"/>
      <c r="AV75" s="74"/>
      <c r="AW75" s="164"/>
      <c r="AX75" s="73"/>
      <c r="AY75" s="73"/>
      <c r="AZ75" s="74"/>
      <c r="BA75" s="77"/>
      <c r="BB75" s="74"/>
      <c r="BC75" s="77"/>
      <c r="BD75" s="74"/>
      <c r="BE75" s="77"/>
      <c r="BF75" s="74"/>
      <c r="BG75" s="80"/>
      <c r="BH75" s="80"/>
      <c r="BI75" s="80"/>
      <c r="BJ75" s="80"/>
    </row>
    <row r="76" spans="1:62" s="81" customFormat="1" ht="16.5" customHeight="1">
      <c r="A76" s="203">
        <v>66</v>
      </c>
      <c r="B76" s="204">
        <v>2</v>
      </c>
      <c r="C76" s="204">
        <v>36</v>
      </c>
      <c r="D76" s="207">
        <v>20</v>
      </c>
      <c r="E76" s="208">
        <v>80</v>
      </c>
      <c r="F76" s="179">
        <v>15</v>
      </c>
      <c r="G76" s="212">
        <v>0.2760258067362974</v>
      </c>
      <c r="H76" s="213">
        <v>1.1272203882593546</v>
      </c>
      <c r="I76" s="208">
        <v>80</v>
      </c>
      <c r="J76" s="24">
        <v>30</v>
      </c>
      <c r="K76" s="221">
        <v>0.1960985100250585</v>
      </c>
      <c r="L76" s="222">
        <v>1.6016345806296652</v>
      </c>
      <c r="M76" s="208">
        <v>80</v>
      </c>
      <c r="N76" s="24">
        <v>27</v>
      </c>
      <c r="O76" s="221">
        <v>0.20476094840906534</v>
      </c>
      <c r="P76" s="222">
        <v>1.505146541517937</v>
      </c>
      <c r="Q76" s="208">
        <v>80</v>
      </c>
      <c r="R76" s="24">
        <v>27</v>
      </c>
      <c r="S76" s="221">
        <v>0.21481307608764855</v>
      </c>
      <c r="T76" s="222">
        <v>1.5790372190512825</v>
      </c>
      <c r="U76" s="208">
        <v>80</v>
      </c>
      <c r="V76" s="24">
        <v>23</v>
      </c>
      <c r="W76" s="221">
        <v>0.2179279738526225</v>
      </c>
      <c r="X76" s="222">
        <v>1.364610490271659</v>
      </c>
      <c r="Y76" s="227">
        <v>80</v>
      </c>
      <c r="Z76" s="24">
        <v>17</v>
      </c>
      <c r="AA76" s="221">
        <v>0.20553170254628475</v>
      </c>
      <c r="AB76" s="222">
        <v>0.9512521023098423</v>
      </c>
      <c r="AC76" s="227">
        <v>80</v>
      </c>
      <c r="AD76" s="72">
        <v>16</v>
      </c>
      <c r="AE76" s="230">
        <v>0.2167615589353363</v>
      </c>
      <c r="AF76" s="232">
        <v>0.9442133507223249</v>
      </c>
      <c r="AG76" s="164"/>
      <c r="AH76" s="76"/>
      <c r="AI76" s="73"/>
      <c r="AJ76" s="236">
        <v>9.073114672762065</v>
      </c>
      <c r="AK76" s="164"/>
      <c r="AL76" s="73"/>
      <c r="AM76" s="73"/>
      <c r="AN76" s="74"/>
      <c r="AO76" s="164"/>
      <c r="AP76" s="73"/>
      <c r="AQ76" s="73"/>
      <c r="AR76" s="74"/>
      <c r="AS76" s="164"/>
      <c r="AT76" s="73"/>
      <c r="AU76" s="73"/>
      <c r="AV76" s="74"/>
      <c r="AW76" s="164"/>
      <c r="AX76" s="73"/>
      <c r="AY76" s="73"/>
      <c r="AZ76" s="74"/>
      <c r="BA76" s="77"/>
      <c r="BB76" s="74"/>
      <c r="BC76" s="77"/>
      <c r="BD76" s="74"/>
      <c r="BE76" s="77"/>
      <c r="BF76" s="74"/>
      <c r="BG76" s="80"/>
      <c r="BH76" s="80"/>
      <c r="BI76" s="80"/>
      <c r="BJ76" s="80"/>
    </row>
    <row r="77" spans="1:62" s="81" customFormat="1" ht="16.5" customHeight="1">
      <c r="A77" s="203">
        <v>67</v>
      </c>
      <c r="B77" s="204">
        <v>1</v>
      </c>
      <c r="C77" s="204">
        <v>26</v>
      </c>
      <c r="D77" s="207">
        <v>20</v>
      </c>
      <c r="E77" s="208">
        <v>80</v>
      </c>
      <c r="F77" s="179">
        <v>15</v>
      </c>
      <c r="G77" s="212">
        <v>0.2760258067362974</v>
      </c>
      <c r="H77" s="213">
        <v>1.1272203882593546</v>
      </c>
      <c r="I77" s="208">
        <v>80</v>
      </c>
      <c r="J77" s="24">
        <v>27</v>
      </c>
      <c r="K77" s="221">
        <v>0.1960985100250585</v>
      </c>
      <c r="L77" s="222">
        <v>1.4414711225666985</v>
      </c>
      <c r="M77" s="208">
        <v>80</v>
      </c>
      <c r="N77" s="24">
        <v>25</v>
      </c>
      <c r="O77" s="221">
        <v>0.20476094840906534</v>
      </c>
      <c r="P77" s="222">
        <v>1.393654205109201</v>
      </c>
      <c r="Q77" s="208">
        <v>80</v>
      </c>
      <c r="R77" s="24">
        <v>24</v>
      </c>
      <c r="S77" s="221">
        <v>0.21481307608764855</v>
      </c>
      <c r="T77" s="222">
        <v>1.4035886391566958</v>
      </c>
      <c r="U77" s="208">
        <v>80</v>
      </c>
      <c r="V77" s="24">
        <v>22</v>
      </c>
      <c r="W77" s="221">
        <v>0.2179279738526225</v>
      </c>
      <c r="X77" s="222">
        <v>1.3052795993902826</v>
      </c>
      <c r="Y77" s="227">
        <v>80</v>
      </c>
      <c r="Z77" s="24">
        <v>15</v>
      </c>
      <c r="AA77" s="221">
        <v>0.20553170254628475</v>
      </c>
      <c r="AB77" s="222">
        <v>0.8393400902733904</v>
      </c>
      <c r="AC77" s="227">
        <v>80</v>
      </c>
      <c r="AD77" s="72">
        <v>13</v>
      </c>
      <c r="AE77" s="230">
        <v>0.2167615589353363</v>
      </c>
      <c r="AF77" s="232">
        <v>0.767173347461889</v>
      </c>
      <c r="AG77" s="164"/>
      <c r="AH77" s="76"/>
      <c r="AI77" s="73"/>
      <c r="AJ77" s="236">
        <v>8.277727392217512</v>
      </c>
      <c r="AK77" s="164"/>
      <c r="AL77" s="73"/>
      <c r="AM77" s="73"/>
      <c r="AN77" s="74"/>
      <c r="AO77" s="164"/>
      <c r="AP77" s="73"/>
      <c r="AQ77" s="73"/>
      <c r="AR77" s="74"/>
      <c r="AS77" s="164"/>
      <c r="AT77" s="73"/>
      <c r="AU77" s="73"/>
      <c r="AV77" s="74"/>
      <c r="AW77" s="164"/>
      <c r="AX77" s="73"/>
      <c r="AY77" s="73"/>
      <c r="AZ77" s="74"/>
      <c r="BA77" s="77"/>
      <c r="BB77" s="74"/>
      <c r="BC77" s="77"/>
      <c r="BD77" s="74"/>
      <c r="BE77" s="77"/>
      <c r="BF77" s="74"/>
      <c r="BG77" s="80"/>
      <c r="BH77" s="80"/>
      <c r="BI77" s="80"/>
      <c r="BJ77" s="80"/>
    </row>
    <row r="78" spans="1:62" s="81" customFormat="1" ht="16.5" customHeight="1">
      <c r="A78" s="203">
        <v>68</v>
      </c>
      <c r="B78" s="204">
        <v>1</v>
      </c>
      <c r="C78" s="204">
        <v>36</v>
      </c>
      <c r="D78" s="207">
        <v>20</v>
      </c>
      <c r="E78" s="208">
        <v>80</v>
      </c>
      <c r="F78" s="179">
        <v>11</v>
      </c>
      <c r="G78" s="212">
        <v>0.2760258067362974</v>
      </c>
      <c r="H78" s="213">
        <v>0.8266282847235267</v>
      </c>
      <c r="I78" s="208">
        <v>80</v>
      </c>
      <c r="J78" s="24">
        <v>24</v>
      </c>
      <c r="K78" s="221">
        <v>0.1960985100250585</v>
      </c>
      <c r="L78" s="222">
        <v>1.2813076645037322</v>
      </c>
      <c r="M78" s="208">
        <v>80</v>
      </c>
      <c r="N78" s="24">
        <v>25</v>
      </c>
      <c r="O78" s="221">
        <v>0.20476094840906534</v>
      </c>
      <c r="P78" s="222">
        <v>1.393654205109201</v>
      </c>
      <c r="Q78" s="208">
        <v>80</v>
      </c>
      <c r="R78" s="24">
        <v>25</v>
      </c>
      <c r="S78" s="221">
        <v>0.21481307608764855</v>
      </c>
      <c r="T78" s="222">
        <v>1.462071499121558</v>
      </c>
      <c r="U78" s="208">
        <v>80</v>
      </c>
      <c r="V78" s="24">
        <v>25</v>
      </c>
      <c r="W78" s="221">
        <v>0.2179279738526225</v>
      </c>
      <c r="X78" s="222">
        <v>1.483272272034412</v>
      </c>
      <c r="Y78" s="227">
        <v>80</v>
      </c>
      <c r="Z78" s="24">
        <v>16</v>
      </c>
      <c r="AA78" s="221">
        <v>0.20553170254628475</v>
      </c>
      <c r="AB78" s="222">
        <v>0.8952960962916163</v>
      </c>
      <c r="AC78" s="227">
        <v>80</v>
      </c>
      <c r="AD78" s="72">
        <v>14</v>
      </c>
      <c r="AE78" s="230">
        <v>0.2167615589353363</v>
      </c>
      <c r="AF78" s="232">
        <v>0.8261866818820344</v>
      </c>
      <c r="AG78" s="164"/>
      <c r="AH78" s="76"/>
      <c r="AI78" s="73"/>
      <c r="AJ78" s="236">
        <v>8.16841670366608</v>
      </c>
      <c r="AK78" s="164"/>
      <c r="AL78" s="73"/>
      <c r="AM78" s="73"/>
      <c r="AN78" s="74"/>
      <c r="AO78" s="164"/>
      <c r="AP78" s="73"/>
      <c r="AQ78" s="73"/>
      <c r="AR78" s="74"/>
      <c r="AS78" s="164"/>
      <c r="AT78" s="73"/>
      <c r="AU78" s="73"/>
      <c r="AV78" s="74"/>
      <c r="AW78" s="164"/>
      <c r="AX78" s="73"/>
      <c r="AY78" s="73"/>
      <c r="AZ78" s="74"/>
      <c r="BA78" s="77"/>
      <c r="BB78" s="74"/>
      <c r="BC78" s="77"/>
      <c r="BD78" s="74"/>
      <c r="BE78" s="77"/>
      <c r="BF78" s="74"/>
      <c r="BG78" s="80"/>
      <c r="BH78" s="80"/>
      <c r="BI78" s="80"/>
      <c r="BJ78" s="80"/>
    </row>
    <row r="79" spans="1:62" s="81" customFormat="1" ht="16.5" customHeight="1">
      <c r="A79" s="203">
        <v>69</v>
      </c>
      <c r="B79" s="204">
        <v>1</v>
      </c>
      <c r="C79" s="204">
        <v>3</v>
      </c>
      <c r="D79" s="207">
        <v>20</v>
      </c>
      <c r="E79" s="208">
        <v>80</v>
      </c>
      <c r="F79" s="179">
        <v>16</v>
      </c>
      <c r="G79" s="212">
        <v>0.2760258067362974</v>
      </c>
      <c r="H79" s="213">
        <v>1.2023684141433115</v>
      </c>
      <c r="I79" s="208">
        <v>80</v>
      </c>
      <c r="J79" s="24">
        <v>31</v>
      </c>
      <c r="K79" s="221">
        <v>0.1960985100250585</v>
      </c>
      <c r="L79" s="222">
        <v>1.6550223999839875</v>
      </c>
      <c r="M79" s="208">
        <v>80</v>
      </c>
      <c r="N79" s="24">
        <v>30</v>
      </c>
      <c r="O79" s="221">
        <v>0.20476094840906534</v>
      </c>
      <c r="P79" s="222">
        <v>1.6723850461310412</v>
      </c>
      <c r="Q79" s="208">
        <v>80</v>
      </c>
      <c r="R79" s="24">
        <v>29</v>
      </c>
      <c r="S79" s="221">
        <v>0.21481307608764855</v>
      </c>
      <c r="T79" s="222">
        <v>1.6960029389810072</v>
      </c>
      <c r="U79" s="208">
        <v>80</v>
      </c>
      <c r="V79" s="24">
        <v>25</v>
      </c>
      <c r="W79" s="221">
        <v>0.2179279738526225</v>
      </c>
      <c r="X79" s="222">
        <v>1.483272272034412</v>
      </c>
      <c r="Y79" s="227">
        <v>80</v>
      </c>
      <c r="Z79" s="24">
        <v>17</v>
      </c>
      <c r="AA79" s="221">
        <v>0.20553170254628475</v>
      </c>
      <c r="AB79" s="222">
        <v>0.9512521023098423</v>
      </c>
      <c r="AC79" s="227">
        <v>80</v>
      </c>
      <c r="AD79" s="72">
        <v>13</v>
      </c>
      <c r="AE79" s="230">
        <v>0.2167615589353363</v>
      </c>
      <c r="AF79" s="232">
        <v>0.767173347461889</v>
      </c>
      <c r="AG79" s="164"/>
      <c r="AH79" s="76"/>
      <c r="AI79" s="73"/>
      <c r="AJ79" s="236">
        <v>9.42747652104549</v>
      </c>
      <c r="AK79" s="164"/>
      <c r="AL79" s="73"/>
      <c r="AM79" s="73"/>
      <c r="AN79" s="74"/>
      <c r="AO79" s="164"/>
      <c r="AP79" s="73"/>
      <c r="AQ79" s="73"/>
      <c r="AR79" s="74"/>
      <c r="AS79" s="164"/>
      <c r="AT79" s="73"/>
      <c r="AU79" s="73"/>
      <c r="AV79" s="74"/>
      <c r="AW79" s="164"/>
      <c r="AX79" s="73"/>
      <c r="AY79" s="73"/>
      <c r="AZ79" s="74"/>
      <c r="BA79" s="77"/>
      <c r="BB79" s="74"/>
      <c r="BC79" s="77"/>
      <c r="BD79" s="74"/>
      <c r="BE79" s="77"/>
      <c r="BF79" s="74"/>
      <c r="BG79" s="80"/>
      <c r="BH79" s="80"/>
      <c r="BI79" s="80"/>
      <c r="BJ79" s="80"/>
    </row>
    <row r="80" spans="1:62" s="81" customFormat="1" ht="16.5" customHeight="1">
      <c r="A80" s="203">
        <v>70</v>
      </c>
      <c r="B80" s="204">
        <v>1</v>
      </c>
      <c r="C80" s="204">
        <v>17</v>
      </c>
      <c r="D80" s="207">
        <v>20</v>
      </c>
      <c r="E80" s="208">
        <v>80</v>
      </c>
      <c r="F80" s="179">
        <v>15</v>
      </c>
      <c r="G80" s="212">
        <v>0.2760258067362974</v>
      </c>
      <c r="H80" s="213">
        <v>1.1272203882593546</v>
      </c>
      <c r="I80" s="208">
        <v>80</v>
      </c>
      <c r="J80" s="24">
        <v>26</v>
      </c>
      <c r="K80" s="221">
        <v>0.1960985100250585</v>
      </c>
      <c r="L80" s="222">
        <v>1.3880833032123765</v>
      </c>
      <c r="M80" s="208">
        <v>80</v>
      </c>
      <c r="N80" s="24">
        <v>23</v>
      </c>
      <c r="O80" s="221">
        <v>0.20476094840906534</v>
      </c>
      <c r="P80" s="222">
        <v>1.282161868700465</v>
      </c>
      <c r="Q80" s="208">
        <v>80</v>
      </c>
      <c r="R80" s="24">
        <v>24</v>
      </c>
      <c r="S80" s="221">
        <v>0.21481307608764855</v>
      </c>
      <c r="T80" s="222">
        <v>1.4035886391566958</v>
      </c>
      <c r="U80" s="208">
        <v>80</v>
      </c>
      <c r="V80" s="24">
        <v>22</v>
      </c>
      <c r="W80" s="221">
        <v>0.2179279738526225</v>
      </c>
      <c r="X80" s="222">
        <v>1.3052795993902826</v>
      </c>
      <c r="Y80" s="227">
        <v>80</v>
      </c>
      <c r="Z80" s="24">
        <v>16</v>
      </c>
      <c r="AA80" s="221">
        <v>0.20553170254628475</v>
      </c>
      <c r="AB80" s="222">
        <v>0.8952960962916163</v>
      </c>
      <c r="AC80" s="227">
        <v>80</v>
      </c>
      <c r="AD80" s="72">
        <v>13</v>
      </c>
      <c r="AE80" s="230">
        <v>0.2167615589353363</v>
      </c>
      <c r="AF80" s="232">
        <v>0.767173347461889</v>
      </c>
      <c r="AG80" s="164"/>
      <c r="AH80" s="76"/>
      <c r="AI80" s="73"/>
      <c r="AJ80" s="236">
        <v>8.168803242472679</v>
      </c>
      <c r="AK80" s="164"/>
      <c r="AL80" s="73"/>
      <c r="AM80" s="73"/>
      <c r="AN80" s="74"/>
      <c r="AO80" s="164"/>
      <c r="AP80" s="73"/>
      <c r="AQ80" s="73"/>
      <c r="AR80" s="74"/>
      <c r="AS80" s="164"/>
      <c r="AT80" s="73"/>
      <c r="AU80" s="73"/>
      <c r="AV80" s="74"/>
      <c r="AW80" s="164"/>
      <c r="AX80" s="73"/>
      <c r="AY80" s="73"/>
      <c r="AZ80" s="74"/>
      <c r="BA80" s="77"/>
      <c r="BB80" s="74"/>
      <c r="BC80" s="77"/>
      <c r="BD80" s="74"/>
      <c r="BE80" s="77"/>
      <c r="BF80" s="74"/>
      <c r="BG80" s="80"/>
      <c r="BH80" s="80"/>
      <c r="BI80" s="80"/>
      <c r="BJ80" s="80"/>
    </row>
    <row r="81" spans="1:62" s="81" customFormat="1" ht="16.5" customHeight="1">
      <c r="A81" s="203">
        <v>71</v>
      </c>
      <c r="B81" s="204">
        <v>1</v>
      </c>
      <c r="C81" s="204">
        <v>20</v>
      </c>
      <c r="D81" s="207">
        <v>20</v>
      </c>
      <c r="E81" s="208">
        <v>80</v>
      </c>
      <c r="F81" s="179">
        <v>14</v>
      </c>
      <c r="G81" s="212">
        <v>0.2760258067362974</v>
      </c>
      <c r="H81" s="213">
        <v>1.0520723623753976</v>
      </c>
      <c r="I81" s="208">
        <v>80</v>
      </c>
      <c r="J81" s="24">
        <v>24</v>
      </c>
      <c r="K81" s="221">
        <v>0.1960985100250585</v>
      </c>
      <c r="L81" s="222">
        <v>1.2813076645037322</v>
      </c>
      <c r="M81" s="208">
        <v>80</v>
      </c>
      <c r="N81" s="24">
        <v>23</v>
      </c>
      <c r="O81" s="221">
        <v>0.20476094840906534</v>
      </c>
      <c r="P81" s="222">
        <v>1.282161868700465</v>
      </c>
      <c r="Q81" s="208">
        <v>80</v>
      </c>
      <c r="R81" s="24">
        <v>24</v>
      </c>
      <c r="S81" s="221">
        <v>0.21481307608764855</v>
      </c>
      <c r="T81" s="222">
        <v>1.4035886391566958</v>
      </c>
      <c r="U81" s="208">
        <v>80</v>
      </c>
      <c r="V81" s="24">
        <v>19</v>
      </c>
      <c r="W81" s="221">
        <v>0.2179279738526225</v>
      </c>
      <c r="X81" s="222">
        <v>1.127286926746153</v>
      </c>
      <c r="Y81" s="227">
        <v>80</v>
      </c>
      <c r="Z81" s="24">
        <v>15</v>
      </c>
      <c r="AA81" s="221">
        <v>0.20553170254628475</v>
      </c>
      <c r="AB81" s="222">
        <v>0.8393400902733904</v>
      </c>
      <c r="AC81" s="227">
        <v>80</v>
      </c>
      <c r="AD81" s="72">
        <v>8</v>
      </c>
      <c r="AE81" s="230">
        <v>0.2167615589353363</v>
      </c>
      <c r="AF81" s="232">
        <v>0.47210667536116246</v>
      </c>
      <c r="AG81" s="164"/>
      <c r="AH81" s="76"/>
      <c r="AI81" s="73"/>
      <c r="AJ81" s="236">
        <v>7.457864227116996</v>
      </c>
      <c r="AK81" s="164"/>
      <c r="AL81" s="73"/>
      <c r="AM81" s="73"/>
      <c r="AN81" s="74"/>
      <c r="AO81" s="164"/>
      <c r="AP81" s="73"/>
      <c r="AQ81" s="73"/>
      <c r="AR81" s="74"/>
      <c r="AS81" s="164"/>
      <c r="AT81" s="73"/>
      <c r="AU81" s="73"/>
      <c r="AV81" s="74"/>
      <c r="AW81" s="164"/>
      <c r="AX81" s="73"/>
      <c r="AY81" s="73"/>
      <c r="AZ81" s="74"/>
      <c r="BA81" s="77"/>
      <c r="BB81" s="74"/>
      <c r="BC81" s="77"/>
      <c r="BD81" s="74"/>
      <c r="BE81" s="77"/>
      <c r="BF81" s="74"/>
      <c r="BG81" s="80"/>
      <c r="BH81" s="80"/>
      <c r="BI81" s="80"/>
      <c r="BJ81" s="80"/>
    </row>
    <row r="82" spans="1:62" s="81" customFormat="1" ht="16.5" customHeight="1">
      <c r="A82" s="203">
        <v>72</v>
      </c>
      <c r="B82" s="204">
        <v>1</v>
      </c>
      <c r="C82" s="204">
        <v>5</v>
      </c>
      <c r="D82" s="207">
        <v>20</v>
      </c>
      <c r="E82" s="208">
        <v>80</v>
      </c>
      <c r="F82" s="179">
        <v>19</v>
      </c>
      <c r="G82" s="212">
        <v>0.2760258067362974</v>
      </c>
      <c r="H82" s="213">
        <v>1.4278124917951822</v>
      </c>
      <c r="I82" s="208">
        <v>80</v>
      </c>
      <c r="J82" s="24">
        <v>31</v>
      </c>
      <c r="K82" s="221">
        <v>0.1960985100250585</v>
      </c>
      <c r="L82" s="222">
        <v>1.6550223999839875</v>
      </c>
      <c r="M82" s="208">
        <v>80</v>
      </c>
      <c r="N82" s="24">
        <v>24</v>
      </c>
      <c r="O82" s="221">
        <v>0.20476094840906534</v>
      </c>
      <c r="P82" s="222">
        <v>1.337908036904833</v>
      </c>
      <c r="Q82" s="208">
        <v>80</v>
      </c>
      <c r="R82" s="24">
        <v>19</v>
      </c>
      <c r="S82" s="221">
        <v>0.21481307608764855</v>
      </c>
      <c r="T82" s="222">
        <v>1.1111743393323839</v>
      </c>
      <c r="U82" s="208">
        <v>80</v>
      </c>
      <c r="V82" s="24">
        <v>15</v>
      </c>
      <c r="W82" s="221">
        <v>0.2179279738526225</v>
      </c>
      <c r="X82" s="222">
        <v>0.8899633632206472</v>
      </c>
      <c r="Y82" s="227">
        <v>80</v>
      </c>
      <c r="Z82" s="24">
        <v>7</v>
      </c>
      <c r="AA82" s="221">
        <v>0.20553170254628475</v>
      </c>
      <c r="AB82" s="222">
        <v>0.3916920421275822</v>
      </c>
      <c r="AC82" s="227">
        <v>80</v>
      </c>
      <c r="AD82" s="72">
        <v>3</v>
      </c>
      <c r="AE82" s="230">
        <v>0.2167615589353363</v>
      </c>
      <c r="AF82" s="232">
        <v>0.17704000326043595</v>
      </c>
      <c r="AG82" s="164"/>
      <c r="AH82" s="76"/>
      <c r="AI82" s="73"/>
      <c r="AJ82" s="236">
        <v>6.9906126766250525</v>
      </c>
      <c r="AK82" s="164"/>
      <c r="AL82" s="73"/>
      <c r="AM82" s="73"/>
      <c r="AN82" s="74"/>
      <c r="AO82" s="164"/>
      <c r="AP82" s="73"/>
      <c r="AQ82" s="73"/>
      <c r="AR82" s="74"/>
      <c r="AS82" s="164"/>
      <c r="AT82" s="73"/>
      <c r="AU82" s="73"/>
      <c r="AV82" s="74"/>
      <c r="AW82" s="164"/>
      <c r="AX82" s="73"/>
      <c r="AY82" s="73"/>
      <c r="AZ82" s="74"/>
      <c r="BA82" s="77"/>
      <c r="BB82" s="74"/>
      <c r="BC82" s="77"/>
      <c r="BD82" s="74"/>
      <c r="BE82" s="77"/>
      <c r="BF82" s="74"/>
      <c r="BG82" s="80"/>
      <c r="BH82" s="80"/>
      <c r="BI82" s="80"/>
      <c r="BJ82" s="80"/>
    </row>
    <row r="83" spans="1:62" s="81" customFormat="1" ht="16.5" customHeight="1">
      <c r="A83" s="203">
        <v>73</v>
      </c>
      <c r="B83" s="204">
        <v>4</v>
      </c>
      <c r="C83" s="204">
        <v>22</v>
      </c>
      <c r="D83" s="207">
        <v>20</v>
      </c>
      <c r="E83" s="208">
        <v>80</v>
      </c>
      <c r="F83" s="179">
        <v>12</v>
      </c>
      <c r="G83" s="212">
        <v>0.2760258067362974</v>
      </c>
      <c r="H83" s="213">
        <v>0.9017763106074836</v>
      </c>
      <c r="I83" s="208">
        <v>80</v>
      </c>
      <c r="J83" s="24">
        <v>27</v>
      </c>
      <c r="K83" s="221">
        <v>0.1960985100250585</v>
      </c>
      <c r="L83" s="222">
        <v>1.4414711225666985</v>
      </c>
      <c r="M83" s="208">
        <v>80</v>
      </c>
      <c r="N83" s="24">
        <v>15</v>
      </c>
      <c r="O83" s="221">
        <v>0.20476094840906534</v>
      </c>
      <c r="P83" s="222">
        <v>0.8361925230655206</v>
      </c>
      <c r="Q83" s="208">
        <v>80</v>
      </c>
      <c r="R83" s="24">
        <v>10</v>
      </c>
      <c r="S83" s="221">
        <v>0.21481307608764855</v>
      </c>
      <c r="T83" s="222">
        <v>0.5848285996486232</v>
      </c>
      <c r="U83" s="208">
        <v>80</v>
      </c>
      <c r="V83" s="24">
        <v>10</v>
      </c>
      <c r="W83" s="221">
        <v>0.2179279738526225</v>
      </c>
      <c r="X83" s="222">
        <v>0.5933089088137647</v>
      </c>
      <c r="Y83" s="227">
        <v>80</v>
      </c>
      <c r="Z83" s="24">
        <v>4</v>
      </c>
      <c r="AA83" s="221">
        <v>0.20553170254628475</v>
      </c>
      <c r="AB83" s="222">
        <v>0.22382402407290408</v>
      </c>
      <c r="AC83" s="227">
        <v>80</v>
      </c>
      <c r="AD83" s="72">
        <v>2</v>
      </c>
      <c r="AE83" s="230">
        <v>0.2167615589353363</v>
      </c>
      <c r="AF83" s="232">
        <v>0.11802666884029062</v>
      </c>
      <c r="AG83" s="164"/>
      <c r="AH83" s="76"/>
      <c r="AI83" s="73"/>
      <c r="AJ83" s="236">
        <v>4.699428157615285</v>
      </c>
      <c r="AK83" s="164"/>
      <c r="AL83" s="73"/>
      <c r="AM83" s="73"/>
      <c r="AN83" s="74"/>
      <c r="AO83" s="164"/>
      <c r="AP83" s="73"/>
      <c r="AQ83" s="73"/>
      <c r="AR83" s="74"/>
      <c r="AS83" s="164"/>
      <c r="AT83" s="73"/>
      <c r="AU83" s="73"/>
      <c r="AV83" s="74"/>
      <c r="AW83" s="164"/>
      <c r="AX83" s="73"/>
      <c r="AY83" s="73"/>
      <c r="AZ83" s="74"/>
      <c r="BA83" s="77"/>
      <c r="BB83" s="74"/>
      <c r="BC83" s="77"/>
      <c r="BD83" s="74"/>
      <c r="BE83" s="77"/>
      <c r="BF83" s="74"/>
      <c r="BG83" s="80"/>
      <c r="BH83" s="80"/>
      <c r="BI83" s="80"/>
      <c r="BJ83" s="80"/>
    </row>
    <row r="84" spans="1:62" s="81" customFormat="1" ht="16.5" customHeight="1">
      <c r="A84" s="203">
        <v>74</v>
      </c>
      <c r="B84" s="204">
        <v>4</v>
      </c>
      <c r="C84" s="204">
        <v>11</v>
      </c>
      <c r="D84" s="207">
        <v>20</v>
      </c>
      <c r="E84" s="208">
        <v>80</v>
      </c>
      <c r="F84" s="179">
        <v>7</v>
      </c>
      <c r="G84" s="212">
        <v>0.2760258067362974</v>
      </c>
      <c r="H84" s="213">
        <v>0.5260361811876988</v>
      </c>
      <c r="I84" s="208">
        <v>80</v>
      </c>
      <c r="J84" s="24">
        <v>21</v>
      </c>
      <c r="K84" s="221">
        <v>0.1960985100250585</v>
      </c>
      <c r="L84" s="222">
        <v>1.1211442064407655</v>
      </c>
      <c r="M84" s="208">
        <v>80</v>
      </c>
      <c r="N84" s="24">
        <v>24</v>
      </c>
      <c r="O84" s="221">
        <v>0.20476094840906534</v>
      </c>
      <c r="P84" s="222">
        <v>1.337908036904833</v>
      </c>
      <c r="Q84" s="208">
        <v>80</v>
      </c>
      <c r="R84" s="24">
        <v>20</v>
      </c>
      <c r="S84" s="221">
        <v>0.21481307608764855</v>
      </c>
      <c r="T84" s="222">
        <v>1.1696571992972464</v>
      </c>
      <c r="U84" s="208">
        <v>80</v>
      </c>
      <c r="V84" s="24">
        <v>19</v>
      </c>
      <c r="W84" s="221">
        <v>0.2179279738526225</v>
      </c>
      <c r="X84" s="222">
        <v>1.127286926746153</v>
      </c>
      <c r="Y84" s="227">
        <v>80</v>
      </c>
      <c r="Z84" s="24">
        <v>13</v>
      </c>
      <c r="AA84" s="221">
        <v>0.20553170254628475</v>
      </c>
      <c r="AB84" s="222">
        <v>0.7274280782369383</v>
      </c>
      <c r="AC84" s="227">
        <v>80</v>
      </c>
      <c r="AD84" s="72">
        <v>6</v>
      </c>
      <c r="AE84" s="230">
        <v>0.2167615589353363</v>
      </c>
      <c r="AF84" s="232">
        <v>0.3540800065208719</v>
      </c>
      <c r="AG84" s="164"/>
      <c r="AH84" s="76"/>
      <c r="AI84" s="73"/>
      <c r="AJ84" s="236">
        <v>6.363540635334506</v>
      </c>
      <c r="AK84" s="164"/>
      <c r="AL84" s="73"/>
      <c r="AM84" s="73"/>
      <c r="AN84" s="74"/>
      <c r="AO84" s="164"/>
      <c r="AP84" s="73"/>
      <c r="AQ84" s="73"/>
      <c r="AR84" s="74"/>
      <c r="AS84" s="164"/>
      <c r="AT84" s="73"/>
      <c r="AU84" s="73"/>
      <c r="AV84" s="74"/>
      <c r="AW84" s="164"/>
      <c r="AX84" s="73"/>
      <c r="AY84" s="73"/>
      <c r="AZ84" s="74"/>
      <c r="BA84" s="77"/>
      <c r="BB84" s="74"/>
      <c r="BC84" s="77"/>
      <c r="BD84" s="74"/>
      <c r="BE84" s="77"/>
      <c r="BF84" s="74"/>
      <c r="BG84" s="80"/>
      <c r="BH84" s="80"/>
      <c r="BI84" s="80"/>
      <c r="BJ84" s="80"/>
    </row>
    <row r="85" spans="1:62" s="81" customFormat="1" ht="16.5" customHeight="1">
      <c r="A85" s="203">
        <v>75</v>
      </c>
      <c r="B85" s="204">
        <v>4</v>
      </c>
      <c r="C85" s="204">
        <v>4</v>
      </c>
      <c r="D85" s="207">
        <v>20</v>
      </c>
      <c r="E85" s="208">
        <v>80</v>
      </c>
      <c r="F85" s="179">
        <v>14</v>
      </c>
      <c r="G85" s="212">
        <v>0.2760258067362974</v>
      </c>
      <c r="H85" s="213">
        <v>1.0520723623753976</v>
      </c>
      <c r="I85" s="208">
        <v>80</v>
      </c>
      <c r="J85" s="24">
        <v>32</v>
      </c>
      <c r="K85" s="221">
        <v>0.1960985100250585</v>
      </c>
      <c r="L85" s="222">
        <v>1.7084102193383095</v>
      </c>
      <c r="M85" s="208">
        <v>80</v>
      </c>
      <c r="N85" s="24">
        <v>29</v>
      </c>
      <c r="O85" s="221">
        <v>0.20476094840906534</v>
      </c>
      <c r="P85" s="222">
        <v>1.6166388779266732</v>
      </c>
      <c r="Q85" s="208">
        <v>80</v>
      </c>
      <c r="R85" s="24">
        <v>25</v>
      </c>
      <c r="S85" s="221">
        <v>0.21481307608764855</v>
      </c>
      <c r="T85" s="222">
        <v>1.462071499121558</v>
      </c>
      <c r="U85" s="208">
        <v>80</v>
      </c>
      <c r="V85" s="24">
        <v>25</v>
      </c>
      <c r="W85" s="221">
        <v>0.2179279738526225</v>
      </c>
      <c r="X85" s="222">
        <v>1.483272272034412</v>
      </c>
      <c r="Y85" s="227">
        <v>80</v>
      </c>
      <c r="Z85" s="24">
        <v>16</v>
      </c>
      <c r="AA85" s="221">
        <v>0.20553170254628475</v>
      </c>
      <c r="AB85" s="222">
        <v>0.8952960962916163</v>
      </c>
      <c r="AC85" s="227">
        <v>80</v>
      </c>
      <c r="AD85" s="72">
        <v>13</v>
      </c>
      <c r="AE85" s="230">
        <v>0.2167615589353363</v>
      </c>
      <c r="AF85" s="232">
        <v>0.767173347461889</v>
      </c>
      <c r="AG85" s="164"/>
      <c r="AH85" s="76"/>
      <c r="AI85" s="73"/>
      <c r="AJ85" s="236">
        <v>8.984934674549855</v>
      </c>
      <c r="AK85" s="164"/>
      <c r="AL85" s="73"/>
      <c r="AM85" s="73"/>
      <c r="AN85" s="74"/>
      <c r="AO85" s="164"/>
      <c r="AP85" s="73"/>
      <c r="AQ85" s="73"/>
      <c r="AR85" s="74"/>
      <c r="AS85" s="164"/>
      <c r="AT85" s="73"/>
      <c r="AU85" s="73"/>
      <c r="AV85" s="74"/>
      <c r="AW85" s="164"/>
      <c r="AX85" s="73"/>
      <c r="AY85" s="73"/>
      <c r="AZ85" s="74"/>
      <c r="BA85" s="77"/>
      <c r="BB85" s="74"/>
      <c r="BC85" s="77"/>
      <c r="BD85" s="74"/>
      <c r="BE85" s="77"/>
      <c r="BF85" s="74"/>
      <c r="BG85" s="80"/>
      <c r="BH85" s="80"/>
      <c r="BI85" s="80"/>
      <c r="BJ85" s="80"/>
    </row>
    <row r="86" spans="1:62" s="81" customFormat="1" ht="16.5" customHeight="1">
      <c r="A86" s="203">
        <v>76</v>
      </c>
      <c r="B86" s="204">
        <v>4</v>
      </c>
      <c r="C86" s="204">
        <v>18</v>
      </c>
      <c r="D86" s="207">
        <v>20</v>
      </c>
      <c r="E86" s="208">
        <v>80</v>
      </c>
      <c r="F86" s="179">
        <v>16</v>
      </c>
      <c r="G86" s="212">
        <v>0.2760258067362974</v>
      </c>
      <c r="H86" s="213">
        <v>1.2023684141433115</v>
      </c>
      <c r="I86" s="208">
        <v>80</v>
      </c>
      <c r="J86" s="24">
        <v>35</v>
      </c>
      <c r="K86" s="221">
        <v>0.1960985100250585</v>
      </c>
      <c r="L86" s="222">
        <v>1.8685736774012758</v>
      </c>
      <c r="M86" s="208">
        <v>80</v>
      </c>
      <c r="N86" s="24">
        <v>31</v>
      </c>
      <c r="O86" s="221">
        <v>0.20476094840906534</v>
      </c>
      <c r="P86" s="222">
        <v>1.7281312143354093</v>
      </c>
      <c r="Q86" s="208">
        <v>80</v>
      </c>
      <c r="R86" s="24">
        <v>30</v>
      </c>
      <c r="S86" s="221">
        <v>0.21481307608764855</v>
      </c>
      <c r="T86" s="222">
        <v>1.7544857989458695</v>
      </c>
      <c r="U86" s="208">
        <v>80</v>
      </c>
      <c r="V86" s="24">
        <v>31</v>
      </c>
      <c r="W86" s="221">
        <v>0.2179279738526225</v>
      </c>
      <c r="X86" s="222">
        <v>1.8392576173226707</v>
      </c>
      <c r="Y86" s="227">
        <v>80</v>
      </c>
      <c r="Z86" s="24">
        <v>22</v>
      </c>
      <c r="AA86" s="221">
        <v>0.20553170254628475</v>
      </c>
      <c r="AB86" s="222">
        <v>1.2310321324009725</v>
      </c>
      <c r="AC86" s="227">
        <v>80</v>
      </c>
      <c r="AD86" s="72">
        <v>18</v>
      </c>
      <c r="AE86" s="230">
        <v>0.2167615589353363</v>
      </c>
      <c r="AF86" s="232">
        <v>1.0622400195626156</v>
      </c>
      <c r="AG86" s="164"/>
      <c r="AH86" s="76"/>
      <c r="AI86" s="73"/>
      <c r="AJ86" s="236">
        <v>10.686088874112125</v>
      </c>
      <c r="AK86" s="164"/>
      <c r="AL86" s="73"/>
      <c r="AM86" s="73"/>
      <c r="AN86" s="74"/>
      <c r="AO86" s="164"/>
      <c r="AP86" s="73"/>
      <c r="AQ86" s="73"/>
      <c r="AR86" s="74"/>
      <c r="AS86" s="164"/>
      <c r="AT86" s="73"/>
      <c r="AU86" s="73"/>
      <c r="AV86" s="74"/>
      <c r="AW86" s="164"/>
      <c r="AX86" s="73"/>
      <c r="AY86" s="73"/>
      <c r="AZ86" s="74"/>
      <c r="BA86" s="77"/>
      <c r="BB86" s="74"/>
      <c r="BC86" s="77"/>
      <c r="BD86" s="74"/>
      <c r="BE86" s="77"/>
      <c r="BF86" s="74"/>
      <c r="BG86" s="80"/>
      <c r="BH86" s="80"/>
      <c r="BI86" s="80"/>
      <c r="BJ86" s="80"/>
    </row>
    <row r="87" spans="1:62" s="81" customFormat="1" ht="16.5" customHeight="1">
      <c r="A87" s="203">
        <v>77</v>
      </c>
      <c r="B87" s="204">
        <v>4</v>
      </c>
      <c r="C87" s="204">
        <v>30</v>
      </c>
      <c r="D87" s="207">
        <v>20</v>
      </c>
      <c r="E87" s="208">
        <v>80</v>
      </c>
      <c r="F87" s="179">
        <v>8</v>
      </c>
      <c r="G87" s="212">
        <v>0.2760258067362974</v>
      </c>
      <c r="H87" s="213">
        <v>0.6011842070716558</v>
      </c>
      <c r="I87" s="208">
        <v>80</v>
      </c>
      <c r="J87" s="24">
        <v>25</v>
      </c>
      <c r="K87" s="221">
        <v>0.1960985100250585</v>
      </c>
      <c r="L87" s="222">
        <v>1.3346954838580545</v>
      </c>
      <c r="M87" s="208">
        <v>80</v>
      </c>
      <c r="N87" s="24">
        <v>24</v>
      </c>
      <c r="O87" s="221">
        <v>0.20476094840906534</v>
      </c>
      <c r="P87" s="222">
        <v>1.337908036904833</v>
      </c>
      <c r="Q87" s="208">
        <v>80</v>
      </c>
      <c r="R87" s="24">
        <v>27</v>
      </c>
      <c r="S87" s="221">
        <v>0.21481307608764855</v>
      </c>
      <c r="T87" s="222">
        <v>1.5790372190512825</v>
      </c>
      <c r="U87" s="208">
        <v>80</v>
      </c>
      <c r="V87" s="24">
        <v>27</v>
      </c>
      <c r="W87" s="221">
        <v>0.2179279738526225</v>
      </c>
      <c r="X87" s="222">
        <v>1.6019340537971647</v>
      </c>
      <c r="Y87" s="227">
        <v>80</v>
      </c>
      <c r="Z87" s="24">
        <v>19</v>
      </c>
      <c r="AA87" s="221">
        <v>0.20553170254628475</v>
      </c>
      <c r="AB87" s="222">
        <v>1.0631641143462944</v>
      </c>
      <c r="AC87" s="227">
        <v>80</v>
      </c>
      <c r="AD87" s="72">
        <v>15</v>
      </c>
      <c r="AE87" s="230">
        <v>0.2167615589353363</v>
      </c>
      <c r="AF87" s="232">
        <v>0.8852000163021797</v>
      </c>
      <c r="AG87" s="164"/>
      <c r="AH87" s="76"/>
      <c r="AI87" s="73"/>
      <c r="AJ87" s="236">
        <v>8.403123131331466</v>
      </c>
      <c r="AK87" s="164"/>
      <c r="AL87" s="73"/>
      <c r="AM87" s="73"/>
      <c r="AN87" s="74"/>
      <c r="AO87" s="164"/>
      <c r="AP87" s="73"/>
      <c r="AQ87" s="73"/>
      <c r="AR87" s="74"/>
      <c r="AS87" s="164"/>
      <c r="AT87" s="73"/>
      <c r="AU87" s="73"/>
      <c r="AV87" s="74"/>
      <c r="AW87" s="164"/>
      <c r="AX87" s="73"/>
      <c r="AY87" s="73"/>
      <c r="AZ87" s="74"/>
      <c r="BA87" s="77"/>
      <c r="BB87" s="74"/>
      <c r="BC87" s="77"/>
      <c r="BD87" s="74"/>
      <c r="BE87" s="77"/>
      <c r="BF87" s="74"/>
      <c r="BG87" s="80"/>
      <c r="BH87" s="80"/>
      <c r="BI87" s="80"/>
      <c r="BJ87" s="80"/>
    </row>
    <row r="88" spans="1:62" s="81" customFormat="1" ht="16.5" customHeight="1">
      <c r="A88" s="203">
        <v>78</v>
      </c>
      <c r="B88" s="204">
        <v>4</v>
      </c>
      <c r="C88" s="204">
        <v>32</v>
      </c>
      <c r="D88" s="207">
        <v>20</v>
      </c>
      <c r="E88" s="208">
        <v>80</v>
      </c>
      <c r="F88" s="179">
        <v>15</v>
      </c>
      <c r="G88" s="212">
        <v>0.2760258067362974</v>
      </c>
      <c r="H88" s="213">
        <v>1.1272203882593546</v>
      </c>
      <c r="I88" s="208">
        <v>80</v>
      </c>
      <c r="J88" s="24">
        <v>32</v>
      </c>
      <c r="K88" s="221">
        <v>0.1960985100250585</v>
      </c>
      <c r="L88" s="222">
        <v>1.7084102193383095</v>
      </c>
      <c r="M88" s="208">
        <v>80</v>
      </c>
      <c r="N88" s="24">
        <v>27</v>
      </c>
      <c r="O88" s="221">
        <v>0.20476094840906534</v>
      </c>
      <c r="P88" s="222">
        <v>1.505146541517937</v>
      </c>
      <c r="Q88" s="208">
        <v>80</v>
      </c>
      <c r="R88" s="24">
        <v>27</v>
      </c>
      <c r="S88" s="221">
        <v>0.21481307608764855</v>
      </c>
      <c r="T88" s="222">
        <v>1.5790372190512825</v>
      </c>
      <c r="U88" s="208">
        <v>80</v>
      </c>
      <c r="V88" s="24">
        <v>26</v>
      </c>
      <c r="W88" s="221">
        <v>0.2179279738526225</v>
      </c>
      <c r="X88" s="222">
        <v>1.5426031629157884</v>
      </c>
      <c r="Y88" s="227">
        <v>80</v>
      </c>
      <c r="Z88" s="24">
        <v>18</v>
      </c>
      <c r="AA88" s="221">
        <v>0.20553170254628475</v>
      </c>
      <c r="AB88" s="222">
        <v>1.0072081083280684</v>
      </c>
      <c r="AC88" s="227">
        <v>80</v>
      </c>
      <c r="AD88" s="72">
        <v>14</v>
      </c>
      <c r="AE88" s="230">
        <v>0.2167615589353363</v>
      </c>
      <c r="AF88" s="232">
        <v>0.8261866818820344</v>
      </c>
      <c r="AG88" s="164"/>
      <c r="AH88" s="76"/>
      <c r="AI88" s="73"/>
      <c r="AJ88" s="236">
        <v>9.295812321292775</v>
      </c>
      <c r="AK88" s="164"/>
      <c r="AL88" s="73"/>
      <c r="AM88" s="73"/>
      <c r="AN88" s="74"/>
      <c r="AO88" s="164"/>
      <c r="AP88" s="73"/>
      <c r="AQ88" s="73"/>
      <c r="AR88" s="74"/>
      <c r="AS88" s="164"/>
      <c r="AT88" s="73"/>
      <c r="AU88" s="73"/>
      <c r="AV88" s="74"/>
      <c r="AW88" s="164"/>
      <c r="AX88" s="73"/>
      <c r="AY88" s="73"/>
      <c r="AZ88" s="74"/>
      <c r="BA88" s="77"/>
      <c r="BB88" s="74"/>
      <c r="BC88" s="77"/>
      <c r="BD88" s="74"/>
      <c r="BE88" s="77"/>
      <c r="BF88" s="74"/>
      <c r="BG88" s="80"/>
      <c r="BH88" s="80"/>
      <c r="BI88" s="80"/>
      <c r="BJ88" s="80"/>
    </row>
    <row r="89" spans="1:62" s="81" customFormat="1" ht="16.5" customHeight="1">
      <c r="A89" s="203">
        <v>79</v>
      </c>
      <c r="B89" s="204">
        <v>3</v>
      </c>
      <c r="C89" s="204">
        <v>30</v>
      </c>
      <c r="D89" s="207">
        <v>20</v>
      </c>
      <c r="E89" s="208">
        <v>80</v>
      </c>
      <c r="F89" s="179">
        <v>13</v>
      </c>
      <c r="G89" s="212">
        <v>0.2760258067362974</v>
      </c>
      <c r="H89" s="213">
        <v>0.9769243364914406</v>
      </c>
      <c r="I89" s="208">
        <v>80</v>
      </c>
      <c r="J89" s="24">
        <v>30</v>
      </c>
      <c r="K89" s="221">
        <v>0.1960985100250585</v>
      </c>
      <c r="L89" s="222">
        <v>1.6016345806296652</v>
      </c>
      <c r="M89" s="208">
        <v>80</v>
      </c>
      <c r="N89" s="24">
        <v>29</v>
      </c>
      <c r="O89" s="221">
        <v>0.20476094840906534</v>
      </c>
      <c r="P89" s="222">
        <v>1.6166388779266732</v>
      </c>
      <c r="Q89" s="208">
        <v>80</v>
      </c>
      <c r="R89" s="24">
        <v>27</v>
      </c>
      <c r="S89" s="221">
        <v>0.21481307608764855</v>
      </c>
      <c r="T89" s="222">
        <v>1.5790372190512825</v>
      </c>
      <c r="U89" s="208">
        <v>80</v>
      </c>
      <c r="V89" s="24">
        <v>27</v>
      </c>
      <c r="W89" s="221">
        <v>0.2179279738526225</v>
      </c>
      <c r="X89" s="222">
        <v>1.6019340537971647</v>
      </c>
      <c r="Y89" s="227">
        <v>80</v>
      </c>
      <c r="Z89" s="24">
        <v>19</v>
      </c>
      <c r="AA89" s="221">
        <v>0.20553170254628475</v>
      </c>
      <c r="AB89" s="222">
        <v>1.0631641143462944</v>
      </c>
      <c r="AC89" s="227">
        <v>80</v>
      </c>
      <c r="AD89" s="72">
        <v>17</v>
      </c>
      <c r="AE89" s="230">
        <v>0.2167615589353363</v>
      </c>
      <c r="AF89" s="232">
        <v>1.00322668514247</v>
      </c>
      <c r="AG89" s="164"/>
      <c r="AH89" s="76"/>
      <c r="AI89" s="73"/>
      <c r="AJ89" s="236">
        <v>9.442559867384992</v>
      </c>
      <c r="AK89" s="164"/>
      <c r="AL89" s="73"/>
      <c r="AM89" s="73"/>
      <c r="AN89" s="74"/>
      <c r="AO89" s="164"/>
      <c r="AP89" s="73"/>
      <c r="AQ89" s="73"/>
      <c r="AR89" s="74"/>
      <c r="AS89" s="164"/>
      <c r="AT89" s="73"/>
      <c r="AU89" s="73"/>
      <c r="AV89" s="74"/>
      <c r="AW89" s="164"/>
      <c r="AX89" s="73"/>
      <c r="AY89" s="73"/>
      <c r="AZ89" s="74"/>
      <c r="BA89" s="77"/>
      <c r="BB89" s="74"/>
      <c r="BC89" s="77"/>
      <c r="BD89" s="74"/>
      <c r="BE89" s="77"/>
      <c r="BF89" s="74"/>
      <c r="BG89" s="80"/>
      <c r="BH89" s="80"/>
      <c r="BI89" s="80"/>
      <c r="BJ89" s="80"/>
    </row>
    <row r="90" spans="1:62" s="81" customFormat="1" ht="16.5" customHeight="1">
      <c r="A90" s="203">
        <v>80</v>
      </c>
      <c r="B90" s="204">
        <v>3</v>
      </c>
      <c r="C90" s="204">
        <v>32</v>
      </c>
      <c r="D90" s="207">
        <v>20</v>
      </c>
      <c r="E90" s="208">
        <v>80</v>
      </c>
      <c r="F90" s="179">
        <v>12</v>
      </c>
      <c r="G90" s="212">
        <v>0.2760258067362974</v>
      </c>
      <c r="H90" s="213">
        <v>0.9017763106074836</v>
      </c>
      <c r="I90" s="208">
        <v>80</v>
      </c>
      <c r="J90" s="24">
        <v>28</v>
      </c>
      <c r="K90" s="221">
        <v>0.1960985100250585</v>
      </c>
      <c r="L90" s="222">
        <v>1.494858941921021</v>
      </c>
      <c r="M90" s="208">
        <v>80</v>
      </c>
      <c r="N90" s="24">
        <v>26</v>
      </c>
      <c r="O90" s="221">
        <v>0.20476094840906534</v>
      </c>
      <c r="P90" s="222">
        <v>1.449400373313569</v>
      </c>
      <c r="Q90" s="208">
        <v>80</v>
      </c>
      <c r="R90" s="24">
        <v>26</v>
      </c>
      <c r="S90" s="221">
        <v>0.21481307608764855</v>
      </c>
      <c r="T90" s="222">
        <v>1.5205543590864203</v>
      </c>
      <c r="U90" s="208">
        <v>80</v>
      </c>
      <c r="V90" s="24">
        <v>25</v>
      </c>
      <c r="W90" s="221">
        <v>0.2179279738526225</v>
      </c>
      <c r="X90" s="222">
        <v>1.483272272034412</v>
      </c>
      <c r="Y90" s="227">
        <v>80</v>
      </c>
      <c r="Z90" s="24">
        <v>17</v>
      </c>
      <c r="AA90" s="221">
        <v>0.20553170254628475</v>
      </c>
      <c r="AB90" s="222">
        <v>0.9512521023098423</v>
      </c>
      <c r="AC90" s="227">
        <v>80</v>
      </c>
      <c r="AD90" s="72">
        <v>14</v>
      </c>
      <c r="AE90" s="230">
        <v>0.2167615589353363</v>
      </c>
      <c r="AF90" s="232">
        <v>0.8261866818820344</v>
      </c>
      <c r="AG90" s="164"/>
      <c r="AH90" s="76"/>
      <c r="AI90" s="73"/>
      <c r="AJ90" s="236">
        <v>8.627301041154784</v>
      </c>
      <c r="AK90" s="164"/>
      <c r="AL90" s="73"/>
      <c r="AM90" s="73"/>
      <c r="AN90" s="74"/>
      <c r="AO90" s="164"/>
      <c r="AP90" s="73"/>
      <c r="AQ90" s="73"/>
      <c r="AR90" s="74"/>
      <c r="AS90" s="164"/>
      <c r="AT90" s="73"/>
      <c r="AU90" s="73"/>
      <c r="AV90" s="74"/>
      <c r="AW90" s="164"/>
      <c r="AX90" s="73"/>
      <c r="AY90" s="73"/>
      <c r="AZ90" s="74"/>
      <c r="BA90" s="77"/>
      <c r="BB90" s="74"/>
      <c r="BC90" s="77"/>
      <c r="BD90" s="74"/>
      <c r="BE90" s="77"/>
      <c r="BF90" s="74"/>
      <c r="BG90" s="80"/>
      <c r="BH90" s="80"/>
      <c r="BI90" s="80"/>
      <c r="BJ90" s="80"/>
    </row>
    <row r="91" spans="1:62" s="81" customFormat="1" ht="16.5" customHeight="1">
      <c r="A91" s="203">
        <v>81</v>
      </c>
      <c r="B91" s="204">
        <v>3</v>
      </c>
      <c r="C91" s="204">
        <v>10</v>
      </c>
      <c r="D91" s="207">
        <v>20</v>
      </c>
      <c r="E91" s="208">
        <v>80</v>
      </c>
      <c r="F91" s="179">
        <v>13</v>
      </c>
      <c r="G91" s="212">
        <v>0.2760258067362974</v>
      </c>
      <c r="H91" s="213">
        <v>0.9769243364914406</v>
      </c>
      <c r="I91" s="208">
        <v>80</v>
      </c>
      <c r="J91" s="24">
        <v>28</v>
      </c>
      <c r="K91" s="221">
        <v>0.1960985100250585</v>
      </c>
      <c r="L91" s="222">
        <v>1.494858941921021</v>
      </c>
      <c r="M91" s="208">
        <v>80</v>
      </c>
      <c r="N91" s="24">
        <v>25</v>
      </c>
      <c r="O91" s="221">
        <v>0.20476094840906534</v>
      </c>
      <c r="P91" s="222">
        <v>1.393654205109201</v>
      </c>
      <c r="Q91" s="208">
        <v>80</v>
      </c>
      <c r="R91" s="24">
        <v>28</v>
      </c>
      <c r="S91" s="221">
        <v>0.21481307608764855</v>
      </c>
      <c r="T91" s="222">
        <v>1.6375200790161448</v>
      </c>
      <c r="U91" s="208">
        <v>80</v>
      </c>
      <c r="V91" s="24">
        <v>25</v>
      </c>
      <c r="W91" s="221">
        <v>0.2179279738526225</v>
      </c>
      <c r="X91" s="222">
        <v>1.483272272034412</v>
      </c>
      <c r="Y91" s="227">
        <v>80</v>
      </c>
      <c r="Z91" s="24">
        <v>18</v>
      </c>
      <c r="AA91" s="221">
        <v>0.20553170254628475</v>
      </c>
      <c r="AB91" s="222">
        <v>1.0072081083280684</v>
      </c>
      <c r="AC91" s="227">
        <v>80</v>
      </c>
      <c r="AD91" s="72">
        <v>14</v>
      </c>
      <c r="AE91" s="230">
        <v>0.2167615589353363</v>
      </c>
      <c r="AF91" s="232">
        <v>0.8261866818820344</v>
      </c>
      <c r="AG91" s="164"/>
      <c r="AH91" s="76"/>
      <c r="AI91" s="73"/>
      <c r="AJ91" s="236">
        <v>8.819624624782323</v>
      </c>
      <c r="AK91" s="164"/>
      <c r="AL91" s="73"/>
      <c r="AM91" s="73"/>
      <c r="AN91" s="74"/>
      <c r="AO91" s="164"/>
      <c r="AP91" s="73"/>
      <c r="AQ91" s="73"/>
      <c r="AR91" s="74"/>
      <c r="AS91" s="164"/>
      <c r="AT91" s="73"/>
      <c r="AU91" s="73"/>
      <c r="AV91" s="74"/>
      <c r="AW91" s="164"/>
      <c r="AX91" s="73"/>
      <c r="AY91" s="73"/>
      <c r="AZ91" s="74"/>
      <c r="BA91" s="77"/>
      <c r="BB91" s="74"/>
      <c r="BC91" s="77"/>
      <c r="BD91" s="74"/>
      <c r="BE91" s="77"/>
      <c r="BF91" s="74"/>
      <c r="BG91" s="80"/>
      <c r="BH91" s="80"/>
      <c r="BI91" s="80"/>
      <c r="BJ91" s="80"/>
    </row>
    <row r="92" spans="1:62" s="81" customFormat="1" ht="16.5" customHeight="1">
      <c r="A92" s="203">
        <v>82</v>
      </c>
      <c r="B92" s="204">
        <v>3</v>
      </c>
      <c r="C92" s="204">
        <v>23</v>
      </c>
      <c r="D92" s="207">
        <v>20</v>
      </c>
      <c r="E92" s="208">
        <v>80</v>
      </c>
      <c r="F92" s="179">
        <v>12</v>
      </c>
      <c r="G92" s="212">
        <v>0.2760258067362974</v>
      </c>
      <c r="H92" s="213">
        <v>0.9017763106074836</v>
      </c>
      <c r="I92" s="208">
        <v>80</v>
      </c>
      <c r="J92" s="24">
        <v>31</v>
      </c>
      <c r="K92" s="221">
        <v>0.1960985100250585</v>
      </c>
      <c r="L92" s="222">
        <v>1.6550223999839875</v>
      </c>
      <c r="M92" s="208">
        <v>80</v>
      </c>
      <c r="N92" s="24">
        <v>31</v>
      </c>
      <c r="O92" s="221">
        <v>0.20476094840906534</v>
      </c>
      <c r="P92" s="222">
        <v>1.7281312143354093</v>
      </c>
      <c r="Q92" s="208">
        <v>80</v>
      </c>
      <c r="R92" s="24">
        <v>30</v>
      </c>
      <c r="S92" s="221">
        <v>0.21481307608764855</v>
      </c>
      <c r="T92" s="222">
        <v>1.7544857989458695</v>
      </c>
      <c r="U92" s="208">
        <v>80</v>
      </c>
      <c r="V92" s="24">
        <v>26</v>
      </c>
      <c r="W92" s="221">
        <v>0.2179279738526225</v>
      </c>
      <c r="X92" s="222">
        <v>1.5426031629157884</v>
      </c>
      <c r="Y92" s="227">
        <v>80</v>
      </c>
      <c r="Z92" s="24">
        <v>18</v>
      </c>
      <c r="AA92" s="221">
        <v>0.20553170254628475</v>
      </c>
      <c r="AB92" s="222">
        <v>1.0072081083280684</v>
      </c>
      <c r="AC92" s="227">
        <v>80</v>
      </c>
      <c r="AD92" s="72">
        <v>13</v>
      </c>
      <c r="AE92" s="230">
        <v>0.2167615589353363</v>
      </c>
      <c r="AF92" s="232">
        <v>0.767173347461889</v>
      </c>
      <c r="AG92" s="164"/>
      <c r="AH92" s="76"/>
      <c r="AI92" s="73"/>
      <c r="AJ92" s="236">
        <v>9.356400342578494</v>
      </c>
      <c r="AK92" s="164"/>
      <c r="AL92" s="73"/>
      <c r="AM92" s="73"/>
      <c r="AN92" s="74"/>
      <c r="AO92" s="164"/>
      <c r="AP92" s="73"/>
      <c r="AQ92" s="73"/>
      <c r="AR92" s="74"/>
      <c r="AS92" s="164"/>
      <c r="AT92" s="73"/>
      <c r="AU92" s="73"/>
      <c r="AV92" s="74"/>
      <c r="AW92" s="164"/>
      <c r="AX92" s="73"/>
      <c r="AY92" s="73"/>
      <c r="AZ92" s="74"/>
      <c r="BA92" s="77"/>
      <c r="BB92" s="74"/>
      <c r="BC92" s="77"/>
      <c r="BD92" s="74"/>
      <c r="BE92" s="77"/>
      <c r="BF92" s="74"/>
      <c r="BG92" s="80"/>
      <c r="BH92" s="80"/>
      <c r="BI92" s="80"/>
      <c r="BJ92" s="80"/>
    </row>
    <row r="93" spans="1:62" s="81" customFormat="1" ht="16.5" customHeight="1">
      <c r="A93" s="203">
        <v>83</v>
      </c>
      <c r="B93" s="204">
        <v>3</v>
      </c>
      <c r="C93" s="204">
        <v>18</v>
      </c>
      <c r="D93" s="207">
        <v>20</v>
      </c>
      <c r="E93" s="208">
        <v>80</v>
      </c>
      <c r="F93" s="179">
        <v>13</v>
      </c>
      <c r="G93" s="212">
        <v>0.2760258067362974</v>
      </c>
      <c r="H93" s="213">
        <v>0.9769243364914406</v>
      </c>
      <c r="I93" s="208">
        <v>80</v>
      </c>
      <c r="J93" s="24">
        <v>25</v>
      </c>
      <c r="K93" s="221">
        <v>0.1960985100250585</v>
      </c>
      <c r="L93" s="222">
        <v>1.3346954838580545</v>
      </c>
      <c r="M93" s="208">
        <v>80</v>
      </c>
      <c r="N93" s="24">
        <v>24</v>
      </c>
      <c r="O93" s="221">
        <v>0.20476094840906534</v>
      </c>
      <c r="P93" s="222">
        <v>1.337908036904833</v>
      </c>
      <c r="Q93" s="208">
        <v>80</v>
      </c>
      <c r="R93" s="24">
        <v>25</v>
      </c>
      <c r="S93" s="221">
        <v>0.21481307608764855</v>
      </c>
      <c r="T93" s="222">
        <v>1.462071499121558</v>
      </c>
      <c r="U93" s="208">
        <v>80</v>
      </c>
      <c r="V93" s="24">
        <v>24</v>
      </c>
      <c r="W93" s="221">
        <v>0.2179279738526225</v>
      </c>
      <c r="X93" s="222">
        <v>1.4239413811530355</v>
      </c>
      <c r="Y93" s="227">
        <v>80</v>
      </c>
      <c r="Z93" s="24">
        <v>14</v>
      </c>
      <c r="AA93" s="221">
        <v>0.20553170254628475</v>
      </c>
      <c r="AB93" s="222">
        <v>0.7833840842551644</v>
      </c>
      <c r="AC93" s="227">
        <v>80</v>
      </c>
      <c r="AD93" s="72">
        <v>9</v>
      </c>
      <c r="AE93" s="230">
        <v>0.2167615589353363</v>
      </c>
      <c r="AF93" s="232">
        <v>0.5311200097813078</v>
      </c>
      <c r="AG93" s="164"/>
      <c r="AH93" s="76"/>
      <c r="AI93" s="73"/>
      <c r="AJ93" s="236">
        <v>7.850044831565394</v>
      </c>
      <c r="AK93" s="164"/>
      <c r="AL93" s="73"/>
      <c r="AM93" s="73"/>
      <c r="AN93" s="74"/>
      <c r="AO93" s="164"/>
      <c r="AP93" s="73"/>
      <c r="AQ93" s="73"/>
      <c r="AR93" s="74"/>
      <c r="AS93" s="164"/>
      <c r="AT93" s="73"/>
      <c r="AU93" s="73"/>
      <c r="AV93" s="74"/>
      <c r="AW93" s="164"/>
      <c r="AX93" s="73"/>
      <c r="AY93" s="73"/>
      <c r="AZ93" s="74"/>
      <c r="BA93" s="77"/>
      <c r="BB93" s="74"/>
      <c r="BC93" s="77"/>
      <c r="BD93" s="74"/>
      <c r="BE93" s="77"/>
      <c r="BF93" s="74"/>
      <c r="BG93" s="80"/>
      <c r="BH93" s="80"/>
      <c r="BI93" s="80"/>
      <c r="BJ93" s="80"/>
    </row>
    <row r="94" spans="1:62" s="81" customFormat="1" ht="16.5" customHeight="1">
      <c r="A94" s="203">
        <v>84</v>
      </c>
      <c r="B94" s="204">
        <v>3</v>
      </c>
      <c r="C94" s="204">
        <v>17</v>
      </c>
      <c r="D94" s="207">
        <v>20</v>
      </c>
      <c r="E94" s="208">
        <v>80</v>
      </c>
      <c r="F94" s="179">
        <v>12</v>
      </c>
      <c r="G94" s="212">
        <v>0.2760258067362974</v>
      </c>
      <c r="H94" s="213">
        <v>0.9017763106074836</v>
      </c>
      <c r="I94" s="208">
        <v>80</v>
      </c>
      <c r="J94" s="24">
        <v>19</v>
      </c>
      <c r="K94" s="221">
        <v>0.1960985100250585</v>
      </c>
      <c r="L94" s="222">
        <v>1.0143685677321213</v>
      </c>
      <c r="M94" s="208">
        <v>80</v>
      </c>
      <c r="N94" s="24">
        <v>18</v>
      </c>
      <c r="O94" s="221">
        <v>0.20476094840906534</v>
      </c>
      <c r="P94" s="222">
        <v>1.0034310276786247</v>
      </c>
      <c r="Q94" s="208">
        <v>80</v>
      </c>
      <c r="R94" s="24">
        <v>16</v>
      </c>
      <c r="S94" s="221">
        <v>0.21481307608764855</v>
      </c>
      <c r="T94" s="222">
        <v>0.935725759437797</v>
      </c>
      <c r="U94" s="208">
        <v>80</v>
      </c>
      <c r="V94" s="24">
        <v>14</v>
      </c>
      <c r="W94" s="221">
        <v>0.2179279738526225</v>
      </c>
      <c r="X94" s="222">
        <v>0.8306324723392706</v>
      </c>
      <c r="Y94" s="227">
        <v>80</v>
      </c>
      <c r="Z94" s="24">
        <v>9</v>
      </c>
      <c r="AA94" s="221">
        <v>0.20553170254628475</v>
      </c>
      <c r="AB94" s="222">
        <v>0.5036040541640342</v>
      </c>
      <c r="AC94" s="227">
        <v>80</v>
      </c>
      <c r="AD94" s="72">
        <v>5</v>
      </c>
      <c r="AE94" s="230">
        <v>0.2167615589353363</v>
      </c>
      <c r="AF94" s="232">
        <v>0.29506667210072657</v>
      </c>
      <c r="AG94" s="164"/>
      <c r="AH94" s="76"/>
      <c r="AI94" s="73"/>
      <c r="AJ94" s="236">
        <v>5.484604864060057</v>
      </c>
      <c r="AK94" s="164"/>
      <c r="AL94" s="73"/>
      <c r="AM94" s="73"/>
      <c r="AN94" s="74"/>
      <c r="AO94" s="164"/>
      <c r="AP94" s="73"/>
      <c r="AQ94" s="73"/>
      <c r="AR94" s="74"/>
      <c r="AS94" s="164"/>
      <c r="AT94" s="73"/>
      <c r="AU94" s="73"/>
      <c r="AV94" s="74"/>
      <c r="AW94" s="164"/>
      <c r="AX94" s="73"/>
      <c r="AY94" s="73"/>
      <c r="AZ94" s="74"/>
      <c r="BA94" s="77"/>
      <c r="BB94" s="74"/>
      <c r="BC94" s="77"/>
      <c r="BD94" s="74"/>
      <c r="BE94" s="77"/>
      <c r="BF94" s="74"/>
      <c r="BG94" s="80"/>
      <c r="BH94" s="80"/>
      <c r="BI94" s="80"/>
      <c r="BJ94" s="80"/>
    </row>
    <row r="95" spans="1:62" s="81" customFormat="1" ht="16.5" customHeight="1">
      <c r="A95" s="203">
        <v>85</v>
      </c>
      <c r="B95" s="204">
        <v>3</v>
      </c>
      <c r="C95" s="204">
        <v>12</v>
      </c>
      <c r="D95" s="207">
        <v>20</v>
      </c>
      <c r="E95" s="208">
        <v>80</v>
      </c>
      <c r="F95" s="179">
        <v>16</v>
      </c>
      <c r="G95" s="212">
        <v>0.2760258067362974</v>
      </c>
      <c r="H95" s="213">
        <v>1.2023684141433115</v>
      </c>
      <c r="I95" s="208">
        <v>80</v>
      </c>
      <c r="J95" s="24">
        <v>33</v>
      </c>
      <c r="K95" s="221">
        <v>0.1960985100250585</v>
      </c>
      <c r="L95" s="222">
        <v>1.7617980386926315</v>
      </c>
      <c r="M95" s="208">
        <v>80</v>
      </c>
      <c r="N95" s="24">
        <v>26</v>
      </c>
      <c r="O95" s="221">
        <v>0.20476094840906534</v>
      </c>
      <c r="P95" s="222">
        <v>1.449400373313569</v>
      </c>
      <c r="Q95" s="208">
        <v>80</v>
      </c>
      <c r="R95" s="24">
        <v>19</v>
      </c>
      <c r="S95" s="221">
        <v>0.21481307608764855</v>
      </c>
      <c r="T95" s="222">
        <v>1.1111743393323839</v>
      </c>
      <c r="U95" s="208">
        <v>80</v>
      </c>
      <c r="V95" s="24">
        <v>19</v>
      </c>
      <c r="W95" s="221">
        <v>0.2179279738526225</v>
      </c>
      <c r="X95" s="222">
        <v>1.127286926746153</v>
      </c>
      <c r="Y95" s="227">
        <v>80</v>
      </c>
      <c r="Z95" s="24">
        <v>13</v>
      </c>
      <c r="AA95" s="221">
        <v>0.20553170254628475</v>
      </c>
      <c r="AB95" s="222">
        <v>0.7274280782369383</v>
      </c>
      <c r="AC95" s="227">
        <v>80</v>
      </c>
      <c r="AD95" s="72">
        <v>9</v>
      </c>
      <c r="AE95" s="230">
        <v>0.2167615589353363</v>
      </c>
      <c r="AF95" s="232">
        <v>0.5311200097813078</v>
      </c>
      <c r="AG95" s="164"/>
      <c r="AH95" s="76"/>
      <c r="AI95" s="73"/>
      <c r="AJ95" s="236">
        <v>7.910576180246295</v>
      </c>
      <c r="AK95" s="164"/>
      <c r="AL95" s="73"/>
      <c r="AM95" s="73"/>
      <c r="AN95" s="74"/>
      <c r="AO95" s="164"/>
      <c r="AP95" s="73"/>
      <c r="AQ95" s="73"/>
      <c r="AR95" s="74"/>
      <c r="AS95" s="164"/>
      <c r="AT95" s="73"/>
      <c r="AU95" s="73"/>
      <c r="AV95" s="74"/>
      <c r="AW95" s="164"/>
      <c r="AX95" s="73"/>
      <c r="AY95" s="73"/>
      <c r="AZ95" s="74"/>
      <c r="BA95" s="77"/>
      <c r="BB95" s="74"/>
      <c r="BC95" s="77"/>
      <c r="BD95" s="74"/>
      <c r="BE95" s="77"/>
      <c r="BF95" s="74"/>
      <c r="BG95" s="80"/>
      <c r="BH95" s="80"/>
      <c r="BI95" s="80"/>
      <c r="BJ95" s="80"/>
    </row>
    <row r="96" spans="1:62" s="81" customFormat="1" ht="16.5" customHeight="1">
      <c r="A96" s="203">
        <v>86</v>
      </c>
      <c r="B96" s="204">
        <v>3</v>
      </c>
      <c r="C96" s="204">
        <v>14</v>
      </c>
      <c r="D96" s="207">
        <v>20</v>
      </c>
      <c r="E96" s="208">
        <v>80</v>
      </c>
      <c r="F96" s="179">
        <v>16</v>
      </c>
      <c r="G96" s="212">
        <v>0.2760258067362974</v>
      </c>
      <c r="H96" s="213">
        <v>1.2023684141433115</v>
      </c>
      <c r="I96" s="208">
        <v>80</v>
      </c>
      <c r="J96" s="24">
        <v>34</v>
      </c>
      <c r="K96" s="221">
        <v>0.1960985100250585</v>
      </c>
      <c r="L96" s="222">
        <v>1.8151858580469538</v>
      </c>
      <c r="M96" s="208">
        <v>80</v>
      </c>
      <c r="N96" s="24">
        <v>29</v>
      </c>
      <c r="O96" s="221">
        <v>0.20476094840906534</v>
      </c>
      <c r="P96" s="222">
        <v>1.6166388779266732</v>
      </c>
      <c r="Q96" s="208">
        <v>80</v>
      </c>
      <c r="R96" s="24">
        <v>28</v>
      </c>
      <c r="S96" s="221">
        <v>0.21481307608764855</v>
      </c>
      <c r="T96" s="222">
        <v>1.6375200790161448</v>
      </c>
      <c r="U96" s="208">
        <v>80</v>
      </c>
      <c r="V96" s="24">
        <v>20</v>
      </c>
      <c r="W96" s="221">
        <v>0.2179279738526225</v>
      </c>
      <c r="X96" s="222">
        <v>1.1866178176275295</v>
      </c>
      <c r="Y96" s="227">
        <v>80</v>
      </c>
      <c r="Z96" s="24">
        <v>12</v>
      </c>
      <c r="AA96" s="221">
        <v>0.20553170254628475</v>
      </c>
      <c r="AB96" s="222">
        <v>0.6714720722187123</v>
      </c>
      <c r="AC96" s="227">
        <v>80</v>
      </c>
      <c r="AD96" s="72">
        <v>8</v>
      </c>
      <c r="AE96" s="230">
        <v>0.2167615589353363</v>
      </c>
      <c r="AF96" s="232">
        <v>0.47210667536116246</v>
      </c>
      <c r="AG96" s="164"/>
      <c r="AH96" s="76"/>
      <c r="AI96" s="73"/>
      <c r="AJ96" s="236">
        <v>8.601909794340488</v>
      </c>
      <c r="AK96" s="164"/>
      <c r="AL96" s="73"/>
      <c r="AM96" s="73"/>
      <c r="AN96" s="74"/>
      <c r="AO96" s="164"/>
      <c r="AP96" s="73"/>
      <c r="AQ96" s="73"/>
      <c r="AR96" s="74"/>
      <c r="AS96" s="164"/>
      <c r="AT96" s="73"/>
      <c r="AU96" s="73"/>
      <c r="AV96" s="74"/>
      <c r="AW96" s="164"/>
      <c r="AX96" s="73"/>
      <c r="AY96" s="73"/>
      <c r="AZ96" s="74"/>
      <c r="BA96" s="77"/>
      <c r="BB96" s="74"/>
      <c r="BC96" s="77"/>
      <c r="BD96" s="74"/>
      <c r="BE96" s="77"/>
      <c r="BF96" s="74"/>
      <c r="BG96" s="80"/>
      <c r="BH96" s="80"/>
      <c r="BI96" s="80"/>
      <c r="BJ96" s="80"/>
    </row>
    <row r="97" spans="1:62" s="81" customFormat="1" ht="16.5" customHeight="1">
      <c r="A97" s="203">
        <v>87</v>
      </c>
      <c r="B97" s="204">
        <v>3</v>
      </c>
      <c r="C97" s="204">
        <v>20</v>
      </c>
      <c r="D97" s="207">
        <v>20</v>
      </c>
      <c r="E97" s="208">
        <v>80</v>
      </c>
      <c r="F97" s="179">
        <v>14</v>
      </c>
      <c r="G97" s="212">
        <v>0.2760258067362974</v>
      </c>
      <c r="H97" s="213">
        <v>1.0520723623753976</v>
      </c>
      <c r="I97" s="208">
        <v>80</v>
      </c>
      <c r="J97" s="24">
        <v>30</v>
      </c>
      <c r="K97" s="221">
        <v>0.1960985100250585</v>
      </c>
      <c r="L97" s="222">
        <v>1.6016345806296652</v>
      </c>
      <c r="M97" s="208">
        <v>80</v>
      </c>
      <c r="N97" s="24">
        <v>27</v>
      </c>
      <c r="O97" s="221">
        <v>0.20476094840906534</v>
      </c>
      <c r="P97" s="222">
        <v>1.505146541517937</v>
      </c>
      <c r="Q97" s="208">
        <v>80</v>
      </c>
      <c r="R97" s="24">
        <v>30</v>
      </c>
      <c r="S97" s="221">
        <v>0.21481307608764855</v>
      </c>
      <c r="T97" s="222">
        <v>1.7544857989458695</v>
      </c>
      <c r="U97" s="208">
        <v>80</v>
      </c>
      <c r="V97" s="24">
        <v>24</v>
      </c>
      <c r="W97" s="221">
        <v>0.2179279738526225</v>
      </c>
      <c r="X97" s="222">
        <v>1.4239413811530355</v>
      </c>
      <c r="Y97" s="227">
        <v>80</v>
      </c>
      <c r="Z97" s="24">
        <v>18</v>
      </c>
      <c r="AA97" s="221">
        <v>0.20553170254628475</v>
      </c>
      <c r="AB97" s="222">
        <v>1.0072081083280684</v>
      </c>
      <c r="AC97" s="227">
        <v>80</v>
      </c>
      <c r="AD97" s="72">
        <v>14</v>
      </c>
      <c r="AE97" s="230">
        <v>0.2167615589353363</v>
      </c>
      <c r="AF97" s="232">
        <v>0.8261866818820344</v>
      </c>
      <c r="AG97" s="164"/>
      <c r="AH97" s="76"/>
      <c r="AI97" s="73"/>
      <c r="AJ97" s="236">
        <v>9.170675454832008</v>
      </c>
      <c r="AK97" s="164"/>
      <c r="AL97" s="73"/>
      <c r="AM97" s="73"/>
      <c r="AN97" s="74"/>
      <c r="AO97" s="164"/>
      <c r="AP97" s="73"/>
      <c r="AQ97" s="73"/>
      <c r="AR97" s="74"/>
      <c r="AS97" s="164"/>
      <c r="AT97" s="73"/>
      <c r="AU97" s="73"/>
      <c r="AV97" s="74"/>
      <c r="AW97" s="164"/>
      <c r="AX97" s="73"/>
      <c r="AY97" s="73"/>
      <c r="AZ97" s="74"/>
      <c r="BA97" s="77"/>
      <c r="BB97" s="74"/>
      <c r="BC97" s="77"/>
      <c r="BD97" s="74"/>
      <c r="BE97" s="77"/>
      <c r="BF97" s="74"/>
      <c r="BG97" s="80"/>
      <c r="BH97" s="80"/>
      <c r="BI97" s="80"/>
      <c r="BJ97" s="80"/>
    </row>
    <row r="98" spans="1:62" s="81" customFormat="1" ht="16.5" customHeight="1">
      <c r="A98" s="203">
        <v>88</v>
      </c>
      <c r="B98" s="204">
        <v>3</v>
      </c>
      <c r="C98" s="204">
        <v>2</v>
      </c>
      <c r="D98" s="207">
        <v>20</v>
      </c>
      <c r="E98" s="208">
        <v>80</v>
      </c>
      <c r="F98" s="179">
        <v>15</v>
      </c>
      <c r="G98" s="212">
        <v>0.2760258067362974</v>
      </c>
      <c r="H98" s="213">
        <v>1.1272203882593546</v>
      </c>
      <c r="I98" s="208">
        <v>80</v>
      </c>
      <c r="J98" s="24">
        <v>29</v>
      </c>
      <c r="K98" s="221">
        <v>0.1960985100250585</v>
      </c>
      <c r="L98" s="222">
        <v>1.548246761275343</v>
      </c>
      <c r="M98" s="208">
        <v>80</v>
      </c>
      <c r="N98" s="24">
        <v>27</v>
      </c>
      <c r="O98" s="221">
        <v>0.20476094840906534</v>
      </c>
      <c r="P98" s="222">
        <v>1.505146541517937</v>
      </c>
      <c r="Q98" s="208">
        <v>80</v>
      </c>
      <c r="R98" s="24">
        <v>25</v>
      </c>
      <c r="S98" s="221">
        <v>0.21481307608764855</v>
      </c>
      <c r="T98" s="222">
        <v>1.462071499121558</v>
      </c>
      <c r="U98" s="208">
        <v>80</v>
      </c>
      <c r="V98" s="24">
        <v>22</v>
      </c>
      <c r="W98" s="221">
        <v>0.2179279738526225</v>
      </c>
      <c r="X98" s="222">
        <v>1.3052795993902826</v>
      </c>
      <c r="Y98" s="227">
        <v>80</v>
      </c>
      <c r="Z98" s="24">
        <v>16</v>
      </c>
      <c r="AA98" s="221">
        <v>0.20553170254628475</v>
      </c>
      <c r="AB98" s="222">
        <v>0.8952960962916163</v>
      </c>
      <c r="AC98" s="227">
        <v>80</v>
      </c>
      <c r="AD98" s="72">
        <v>12</v>
      </c>
      <c r="AE98" s="230">
        <v>0.2167615589353363</v>
      </c>
      <c r="AF98" s="232">
        <v>0.7081600130417438</v>
      </c>
      <c r="AG98" s="164"/>
      <c r="AH98" s="76"/>
      <c r="AI98" s="73"/>
      <c r="AJ98" s="236">
        <v>8.551420898897836</v>
      </c>
      <c r="AK98" s="164"/>
      <c r="AL98" s="73"/>
      <c r="AM98" s="73"/>
      <c r="AN98" s="74"/>
      <c r="AO98" s="164"/>
      <c r="AP98" s="73"/>
      <c r="AQ98" s="73"/>
      <c r="AR98" s="74"/>
      <c r="AS98" s="164"/>
      <c r="AT98" s="73"/>
      <c r="AU98" s="73"/>
      <c r="AV98" s="74"/>
      <c r="AW98" s="164"/>
      <c r="AX98" s="73"/>
      <c r="AY98" s="73"/>
      <c r="AZ98" s="74"/>
      <c r="BA98" s="77"/>
      <c r="BB98" s="74"/>
      <c r="BC98" s="77"/>
      <c r="BD98" s="74"/>
      <c r="BE98" s="77"/>
      <c r="BF98" s="74"/>
      <c r="BG98" s="80"/>
      <c r="BH98" s="80"/>
      <c r="BI98" s="80"/>
      <c r="BJ98" s="80"/>
    </row>
    <row r="99" spans="1:62" s="81" customFormat="1" ht="16.5" customHeight="1">
      <c r="A99" s="203">
        <v>89</v>
      </c>
      <c r="B99" s="204">
        <v>3</v>
      </c>
      <c r="C99" s="204">
        <v>34</v>
      </c>
      <c r="D99" s="207">
        <v>20</v>
      </c>
      <c r="E99" s="208">
        <v>80</v>
      </c>
      <c r="F99" s="179">
        <v>13</v>
      </c>
      <c r="G99" s="212">
        <v>0.2760258067362974</v>
      </c>
      <c r="H99" s="213">
        <v>0.9769243364914406</v>
      </c>
      <c r="I99" s="208">
        <v>80</v>
      </c>
      <c r="J99" s="24">
        <v>31</v>
      </c>
      <c r="K99" s="221">
        <v>0.1960985100250585</v>
      </c>
      <c r="L99" s="222">
        <v>1.6550223999839875</v>
      </c>
      <c r="M99" s="208">
        <v>80</v>
      </c>
      <c r="N99" s="24">
        <v>26</v>
      </c>
      <c r="O99" s="221">
        <v>0.20476094840906534</v>
      </c>
      <c r="P99" s="222">
        <v>1.449400373313569</v>
      </c>
      <c r="Q99" s="208">
        <v>80</v>
      </c>
      <c r="R99" s="24">
        <v>20</v>
      </c>
      <c r="S99" s="221">
        <v>0.21481307608764855</v>
      </c>
      <c r="T99" s="222">
        <v>1.1696571992972464</v>
      </c>
      <c r="U99" s="208">
        <v>80</v>
      </c>
      <c r="V99" s="24">
        <v>24</v>
      </c>
      <c r="W99" s="221">
        <v>0.2179279738526225</v>
      </c>
      <c r="X99" s="222">
        <v>1.4239413811530355</v>
      </c>
      <c r="Y99" s="227">
        <v>80</v>
      </c>
      <c r="Z99" s="24">
        <v>19</v>
      </c>
      <c r="AA99" s="221">
        <v>0.20553170254628475</v>
      </c>
      <c r="AB99" s="222">
        <v>1.0631641143462944</v>
      </c>
      <c r="AC99" s="227">
        <v>80</v>
      </c>
      <c r="AD99" s="72">
        <v>15</v>
      </c>
      <c r="AE99" s="230">
        <v>0.2167615589353363</v>
      </c>
      <c r="AF99" s="232">
        <v>0.8852000163021797</v>
      </c>
      <c r="AG99" s="164"/>
      <c r="AH99" s="76"/>
      <c r="AI99" s="73"/>
      <c r="AJ99" s="236">
        <v>8.623309820887753</v>
      </c>
      <c r="AK99" s="164"/>
      <c r="AL99" s="73"/>
      <c r="AM99" s="73"/>
      <c r="AN99" s="74"/>
      <c r="AO99" s="164"/>
      <c r="AP99" s="73"/>
      <c r="AQ99" s="73"/>
      <c r="AR99" s="74"/>
      <c r="AS99" s="164"/>
      <c r="AT99" s="73"/>
      <c r="AU99" s="73"/>
      <c r="AV99" s="74"/>
      <c r="AW99" s="164"/>
      <c r="AX99" s="73"/>
      <c r="AY99" s="73"/>
      <c r="AZ99" s="74"/>
      <c r="BA99" s="77"/>
      <c r="BB99" s="74"/>
      <c r="BC99" s="77"/>
      <c r="BD99" s="74"/>
      <c r="BE99" s="77"/>
      <c r="BF99" s="74"/>
      <c r="BG99" s="80"/>
      <c r="BH99" s="80"/>
      <c r="BI99" s="80"/>
      <c r="BJ99" s="80"/>
    </row>
    <row r="100" spans="1:62" s="81" customFormat="1" ht="16.5" customHeight="1">
      <c r="A100" s="203">
        <v>90</v>
      </c>
      <c r="B100" s="204">
        <v>3</v>
      </c>
      <c r="C100" s="204">
        <v>28</v>
      </c>
      <c r="D100" s="207">
        <v>20</v>
      </c>
      <c r="E100" s="208">
        <v>80</v>
      </c>
      <c r="F100" s="179">
        <v>9</v>
      </c>
      <c r="G100" s="212">
        <v>0.2760258067362974</v>
      </c>
      <c r="H100" s="213">
        <v>0.6763322329556127</v>
      </c>
      <c r="I100" s="208">
        <v>80</v>
      </c>
      <c r="J100" s="24">
        <v>23</v>
      </c>
      <c r="K100" s="221">
        <v>0.1960985100250585</v>
      </c>
      <c r="L100" s="222">
        <v>1.22791984514941</v>
      </c>
      <c r="M100" s="208">
        <v>80</v>
      </c>
      <c r="N100" s="24">
        <v>25</v>
      </c>
      <c r="O100" s="221">
        <v>0.20476094840906534</v>
      </c>
      <c r="P100" s="222">
        <v>1.393654205109201</v>
      </c>
      <c r="Q100" s="208">
        <v>80</v>
      </c>
      <c r="R100" s="24">
        <v>22</v>
      </c>
      <c r="S100" s="221">
        <v>0.21481307608764855</v>
      </c>
      <c r="T100" s="222">
        <v>1.2866229192269711</v>
      </c>
      <c r="U100" s="208">
        <v>80</v>
      </c>
      <c r="V100" s="24">
        <v>23</v>
      </c>
      <c r="W100" s="221">
        <v>0.2179279738526225</v>
      </c>
      <c r="X100" s="222">
        <v>1.364610490271659</v>
      </c>
      <c r="Y100" s="227">
        <v>80</v>
      </c>
      <c r="Z100" s="24">
        <v>17</v>
      </c>
      <c r="AA100" s="221">
        <v>0.20553170254628475</v>
      </c>
      <c r="AB100" s="222">
        <v>0.9512521023098423</v>
      </c>
      <c r="AC100" s="227">
        <v>80</v>
      </c>
      <c r="AD100" s="72">
        <v>15</v>
      </c>
      <c r="AE100" s="230">
        <v>0.2167615589353363</v>
      </c>
      <c r="AF100" s="232">
        <v>0.8852000163021797</v>
      </c>
      <c r="AG100" s="164"/>
      <c r="AH100" s="76"/>
      <c r="AI100" s="73"/>
      <c r="AJ100" s="236">
        <v>7.785591811324876</v>
      </c>
      <c r="AK100" s="164"/>
      <c r="AL100" s="73"/>
      <c r="AM100" s="73"/>
      <c r="AN100" s="74"/>
      <c r="AO100" s="164"/>
      <c r="AP100" s="73"/>
      <c r="AQ100" s="73"/>
      <c r="AR100" s="74"/>
      <c r="AS100" s="164"/>
      <c r="AT100" s="73"/>
      <c r="AU100" s="73"/>
      <c r="AV100" s="74"/>
      <c r="AW100" s="164"/>
      <c r="AX100" s="73"/>
      <c r="AY100" s="73"/>
      <c r="AZ100" s="74"/>
      <c r="BA100" s="77"/>
      <c r="BB100" s="74"/>
      <c r="BC100" s="77"/>
      <c r="BD100" s="74"/>
      <c r="BE100" s="77"/>
      <c r="BF100" s="74"/>
      <c r="BG100" s="80"/>
      <c r="BH100" s="80"/>
      <c r="BI100" s="80"/>
      <c r="BJ100" s="80"/>
    </row>
    <row r="101" spans="1:62" s="81" customFormat="1" ht="16.5" customHeight="1">
      <c r="A101" s="203">
        <v>91</v>
      </c>
      <c r="B101" s="204">
        <v>4</v>
      </c>
      <c r="C101" s="204">
        <v>29</v>
      </c>
      <c r="D101" s="207">
        <v>20</v>
      </c>
      <c r="E101" s="208">
        <v>80</v>
      </c>
      <c r="F101" s="179">
        <v>13</v>
      </c>
      <c r="G101" s="212">
        <v>0.2760258067362974</v>
      </c>
      <c r="H101" s="213">
        <v>0.9769243364914406</v>
      </c>
      <c r="I101" s="208">
        <v>80</v>
      </c>
      <c r="J101" s="24">
        <v>26</v>
      </c>
      <c r="K101" s="221">
        <v>0.1960985100250585</v>
      </c>
      <c r="L101" s="222">
        <v>1.3880833032123765</v>
      </c>
      <c r="M101" s="208">
        <v>80</v>
      </c>
      <c r="N101" s="24">
        <v>24</v>
      </c>
      <c r="O101" s="221">
        <v>0.20476094840906534</v>
      </c>
      <c r="P101" s="222">
        <v>1.337908036904833</v>
      </c>
      <c r="Q101" s="208">
        <v>80</v>
      </c>
      <c r="R101" s="24">
        <v>25</v>
      </c>
      <c r="S101" s="221">
        <v>0.21481307608764855</v>
      </c>
      <c r="T101" s="222">
        <v>1.462071499121558</v>
      </c>
      <c r="U101" s="208">
        <v>80</v>
      </c>
      <c r="V101" s="24">
        <v>21</v>
      </c>
      <c r="W101" s="221">
        <v>0.2179279738526225</v>
      </c>
      <c r="X101" s="222">
        <v>1.245948708508906</v>
      </c>
      <c r="Y101" s="227">
        <v>80</v>
      </c>
      <c r="Z101" s="24">
        <v>14</v>
      </c>
      <c r="AA101" s="221">
        <v>0.20553170254628475</v>
      </c>
      <c r="AB101" s="222">
        <v>0.7833840842551644</v>
      </c>
      <c r="AC101" s="227">
        <v>80</v>
      </c>
      <c r="AD101" s="72">
        <v>10</v>
      </c>
      <c r="AE101" s="230">
        <v>0.2167615589353363</v>
      </c>
      <c r="AF101" s="232">
        <v>0.5901333442014531</v>
      </c>
      <c r="AG101" s="164"/>
      <c r="AH101" s="76"/>
      <c r="AI101" s="73"/>
      <c r="AJ101" s="236">
        <v>7.784453312695732</v>
      </c>
      <c r="AK101" s="164"/>
      <c r="AL101" s="73"/>
      <c r="AM101" s="73"/>
      <c r="AN101" s="74"/>
      <c r="AO101" s="164"/>
      <c r="AP101" s="73"/>
      <c r="AQ101" s="73"/>
      <c r="AR101" s="74"/>
      <c r="AS101" s="164"/>
      <c r="AT101" s="73"/>
      <c r="AU101" s="73"/>
      <c r="AV101" s="74"/>
      <c r="AW101" s="164"/>
      <c r="AX101" s="73"/>
      <c r="AY101" s="73"/>
      <c r="AZ101" s="74"/>
      <c r="BA101" s="77"/>
      <c r="BB101" s="74"/>
      <c r="BC101" s="77"/>
      <c r="BD101" s="74"/>
      <c r="BE101" s="77"/>
      <c r="BF101" s="74"/>
      <c r="BG101" s="80"/>
      <c r="BH101" s="80"/>
      <c r="BI101" s="80"/>
      <c r="BJ101" s="80"/>
    </row>
    <row r="102" spans="1:62" s="81" customFormat="1" ht="16.5" customHeight="1">
      <c r="A102" s="203">
        <v>92</v>
      </c>
      <c r="B102" s="204">
        <v>4</v>
      </c>
      <c r="C102" s="204">
        <v>35</v>
      </c>
      <c r="D102" s="207">
        <v>20</v>
      </c>
      <c r="E102" s="208">
        <v>80</v>
      </c>
      <c r="F102" s="179">
        <v>11</v>
      </c>
      <c r="G102" s="212">
        <v>0.2760258067362974</v>
      </c>
      <c r="H102" s="213">
        <v>0.8266282847235267</v>
      </c>
      <c r="I102" s="208">
        <v>80</v>
      </c>
      <c r="J102" s="24">
        <v>26</v>
      </c>
      <c r="K102" s="221">
        <v>0.1960985100250585</v>
      </c>
      <c r="L102" s="222">
        <v>1.3880833032123765</v>
      </c>
      <c r="M102" s="208">
        <v>80</v>
      </c>
      <c r="N102" s="24">
        <v>26</v>
      </c>
      <c r="O102" s="221">
        <v>0.20476094840906534</v>
      </c>
      <c r="P102" s="222">
        <v>1.449400373313569</v>
      </c>
      <c r="Q102" s="208">
        <v>80</v>
      </c>
      <c r="R102" s="24">
        <v>25</v>
      </c>
      <c r="S102" s="221">
        <v>0.21481307608764855</v>
      </c>
      <c r="T102" s="222">
        <v>1.462071499121558</v>
      </c>
      <c r="U102" s="208">
        <v>80</v>
      </c>
      <c r="V102" s="24">
        <v>24</v>
      </c>
      <c r="W102" s="221">
        <v>0.2179279738526225</v>
      </c>
      <c r="X102" s="222">
        <v>1.4239413811530355</v>
      </c>
      <c r="Y102" s="227">
        <v>80</v>
      </c>
      <c r="Z102" s="24">
        <v>18</v>
      </c>
      <c r="AA102" s="221">
        <v>0.20553170254628475</v>
      </c>
      <c r="AB102" s="222">
        <v>1.0072081083280684</v>
      </c>
      <c r="AC102" s="227">
        <v>80</v>
      </c>
      <c r="AD102" s="72">
        <v>15</v>
      </c>
      <c r="AE102" s="230">
        <v>0.2167615589353363</v>
      </c>
      <c r="AF102" s="232">
        <v>0.8852000163021797</v>
      </c>
      <c r="AG102" s="164"/>
      <c r="AH102" s="76"/>
      <c r="AI102" s="73"/>
      <c r="AJ102" s="236">
        <v>8.442532966154314</v>
      </c>
      <c r="AK102" s="164"/>
      <c r="AL102" s="73"/>
      <c r="AM102" s="73"/>
      <c r="AN102" s="74"/>
      <c r="AO102" s="164"/>
      <c r="AP102" s="73"/>
      <c r="AQ102" s="73"/>
      <c r="AR102" s="74"/>
      <c r="AS102" s="164"/>
      <c r="AT102" s="73"/>
      <c r="AU102" s="73"/>
      <c r="AV102" s="74"/>
      <c r="AW102" s="164"/>
      <c r="AX102" s="73"/>
      <c r="AY102" s="73"/>
      <c r="AZ102" s="74"/>
      <c r="BA102" s="77"/>
      <c r="BB102" s="74"/>
      <c r="BC102" s="77"/>
      <c r="BD102" s="74"/>
      <c r="BE102" s="77"/>
      <c r="BF102" s="74"/>
      <c r="BG102" s="80"/>
      <c r="BH102" s="80"/>
      <c r="BI102" s="80"/>
      <c r="BJ102" s="80"/>
    </row>
    <row r="103" spans="1:62" s="81" customFormat="1" ht="16.5" customHeight="1">
      <c r="A103" s="203">
        <v>93</v>
      </c>
      <c r="B103" s="204">
        <v>4</v>
      </c>
      <c r="C103" s="204">
        <v>12</v>
      </c>
      <c r="D103" s="207">
        <v>20</v>
      </c>
      <c r="E103" s="208">
        <v>80</v>
      </c>
      <c r="F103" s="179">
        <v>21</v>
      </c>
      <c r="G103" s="212">
        <v>0.2760258067362974</v>
      </c>
      <c r="H103" s="213">
        <v>1.5781085435630964</v>
      </c>
      <c r="I103" s="208">
        <v>80</v>
      </c>
      <c r="J103" s="24">
        <v>37</v>
      </c>
      <c r="K103" s="221">
        <v>0.1960985100250585</v>
      </c>
      <c r="L103" s="222">
        <v>1.9753493161099203</v>
      </c>
      <c r="M103" s="208">
        <v>80</v>
      </c>
      <c r="N103" s="24">
        <v>31</v>
      </c>
      <c r="O103" s="221">
        <v>0.20476094840906534</v>
      </c>
      <c r="P103" s="222">
        <v>1.7281312143354093</v>
      </c>
      <c r="Q103" s="208">
        <v>80</v>
      </c>
      <c r="R103" s="24">
        <v>29</v>
      </c>
      <c r="S103" s="221">
        <v>0.21481307608764855</v>
      </c>
      <c r="T103" s="222">
        <v>1.6960029389810072</v>
      </c>
      <c r="U103" s="208">
        <v>80</v>
      </c>
      <c r="V103" s="24">
        <v>26</v>
      </c>
      <c r="W103" s="221">
        <v>0.2179279738526225</v>
      </c>
      <c r="X103" s="222">
        <v>1.5426031629157884</v>
      </c>
      <c r="Y103" s="227">
        <v>80</v>
      </c>
      <c r="Z103" s="24">
        <v>21</v>
      </c>
      <c r="AA103" s="221">
        <v>0.20553170254628475</v>
      </c>
      <c r="AB103" s="222">
        <v>1.1750761263827465</v>
      </c>
      <c r="AC103" s="227">
        <v>80</v>
      </c>
      <c r="AD103" s="72">
        <v>16</v>
      </c>
      <c r="AE103" s="230">
        <v>0.2167615589353363</v>
      </c>
      <c r="AF103" s="232">
        <v>0.9442133507223249</v>
      </c>
      <c r="AG103" s="164"/>
      <c r="AH103" s="76"/>
      <c r="AI103" s="73"/>
      <c r="AJ103" s="236">
        <v>10.639484653010294</v>
      </c>
      <c r="AK103" s="164"/>
      <c r="AL103" s="73"/>
      <c r="AM103" s="73"/>
      <c r="AN103" s="74"/>
      <c r="AO103" s="164"/>
      <c r="AP103" s="73"/>
      <c r="AQ103" s="73"/>
      <c r="AR103" s="74"/>
      <c r="AS103" s="164"/>
      <c r="AT103" s="73"/>
      <c r="AU103" s="73"/>
      <c r="AV103" s="74"/>
      <c r="AW103" s="164"/>
      <c r="AX103" s="73"/>
      <c r="AY103" s="73"/>
      <c r="AZ103" s="74"/>
      <c r="BA103" s="77"/>
      <c r="BB103" s="74"/>
      <c r="BC103" s="77"/>
      <c r="BD103" s="74"/>
      <c r="BE103" s="77"/>
      <c r="BF103" s="74"/>
      <c r="BG103" s="80"/>
      <c r="BH103" s="80"/>
      <c r="BI103" s="80"/>
      <c r="BJ103" s="80"/>
    </row>
    <row r="104" spans="1:62" s="81" customFormat="1" ht="16.5" customHeight="1">
      <c r="A104" s="203">
        <v>94</v>
      </c>
      <c r="B104" s="204">
        <v>4</v>
      </c>
      <c r="C104" s="204">
        <v>7</v>
      </c>
      <c r="D104" s="207">
        <v>20</v>
      </c>
      <c r="E104" s="208">
        <v>80</v>
      </c>
      <c r="F104" s="179">
        <v>18</v>
      </c>
      <c r="G104" s="212">
        <v>0.2760258067362974</v>
      </c>
      <c r="H104" s="213">
        <v>1.3526644659112255</v>
      </c>
      <c r="I104" s="208">
        <v>80</v>
      </c>
      <c r="J104" s="24">
        <v>32</v>
      </c>
      <c r="K104" s="221">
        <v>0.1960985100250585</v>
      </c>
      <c r="L104" s="222">
        <v>1.7084102193383095</v>
      </c>
      <c r="M104" s="208">
        <v>80</v>
      </c>
      <c r="N104" s="24">
        <v>25</v>
      </c>
      <c r="O104" s="221">
        <v>0.20476094840906534</v>
      </c>
      <c r="P104" s="222">
        <v>1.393654205109201</v>
      </c>
      <c r="Q104" s="208">
        <v>80</v>
      </c>
      <c r="R104" s="24">
        <v>22</v>
      </c>
      <c r="S104" s="221">
        <v>0.21481307608764855</v>
      </c>
      <c r="T104" s="222">
        <v>1.2866229192269711</v>
      </c>
      <c r="U104" s="208">
        <v>80</v>
      </c>
      <c r="V104" s="24">
        <v>19</v>
      </c>
      <c r="W104" s="221">
        <v>0.2179279738526225</v>
      </c>
      <c r="X104" s="222">
        <v>1.127286926746153</v>
      </c>
      <c r="Y104" s="227">
        <v>80</v>
      </c>
      <c r="Z104" s="24">
        <v>14</v>
      </c>
      <c r="AA104" s="221">
        <v>0.20553170254628475</v>
      </c>
      <c r="AB104" s="222">
        <v>0.7833840842551644</v>
      </c>
      <c r="AC104" s="227">
        <v>80</v>
      </c>
      <c r="AD104" s="72">
        <v>11</v>
      </c>
      <c r="AE104" s="230">
        <v>0.2167615589353363</v>
      </c>
      <c r="AF104" s="232">
        <v>0.6491466786215985</v>
      </c>
      <c r="AG104" s="164"/>
      <c r="AH104" s="76"/>
      <c r="AI104" s="73"/>
      <c r="AJ104" s="236">
        <v>8.301169499208623</v>
      </c>
      <c r="AK104" s="164"/>
      <c r="AL104" s="73"/>
      <c r="AM104" s="73"/>
      <c r="AN104" s="74"/>
      <c r="AO104" s="164"/>
      <c r="AP104" s="73"/>
      <c r="AQ104" s="73"/>
      <c r="AR104" s="74"/>
      <c r="AS104" s="164"/>
      <c r="AT104" s="73"/>
      <c r="AU104" s="73"/>
      <c r="AV104" s="74"/>
      <c r="AW104" s="164"/>
      <c r="AX104" s="73"/>
      <c r="AY104" s="73"/>
      <c r="AZ104" s="74"/>
      <c r="BA104" s="77"/>
      <c r="BB104" s="74"/>
      <c r="BC104" s="77"/>
      <c r="BD104" s="74"/>
      <c r="BE104" s="77"/>
      <c r="BF104" s="74"/>
      <c r="BG104" s="80"/>
      <c r="BH104" s="80"/>
      <c r="BI104" s="80"/>
      <c r="BJ104" s="80"/>
    </row>
    <row r="105" spans="1:62" s="81" customFormat="1" ht="16.5" customHeight="1">
      <c r="A105" s="203">
        <v>95</v>
      </c>
      <c r="B105" s="204">
        <v>4</v>
      </c>
      <c r="C105" s="204">
        <v>2</v>
      </c>
      <c r="D105" s="207">
        <v>20</v>
      </c>
      <c r="E105" s="208">
        <v>80</v>
      </c>
      <c r="F105" s="179">
        <v>13</v>
      </c>
      <c r="G105" s="212">
        <v>0.2760258067362974</v>
      </c>
      <c r="H105" s="213">
        <v>0.9769243364914406</v>
      </c>
      <c r="I105" s="208">
        <v>80</v>
      </c>
      <c r="J105" s="24">
        <v>27</v>
      </c>
      <c r="K105" s="221">
        <v>0.1960985100250585</v>
      </c>
      <c r="L105" s="222">
        <v>1.4414711225666985</v>
      </c>
      <c r="M105" s="208">
        <v>80</v>
      </c>
      <c r="N105" s="24">
        <v>23</v>
      </c>
      <c r="O105" s="221">
        <v>0.20476094840906534</v>
      </c>
      <c r="P105" s="222">
        <v>1.282161868700465</v>
      </c>
      <c r="Q105" s="208">
        <v>80</v>
      </c>
      <c r="R105" s="24">
        <v>16</v>
      </c>
      <c r="S105" s="221">
        <v>0.21481307608764855</v>
      </c>
      <c r="T105" s="222">
        <v>0.935725759437797</v>
      </c>
      <c r="U105" s="208">
        <v>80</v>
      </c>
      <c r="V105" s="24">
        <v>15</v>
      </c>
      <c r="W105" s="221">
        <v>0.2179279738526225</v>
      </c>
      <c r="X105" s="222">
        <v>0.8899633632206472</v>
      </c>
      <c r="Y105" s="227">
        <v>80</v>
      </c>
      <c r="Z105" s="24">
        <v>8</v>
      </c>
      <c r="AA105" s="221">
        <v>0.20553170254628475</v>
      </c>
      <c r="AB105" s="222">
        <v>0.44764804814580816</v>
      </c>
      <c r="AC105" s="227">
        <v>80</v>
      </c>
      <c r="AD105" s="72">
        <v>5</v>
      </c>
      <c r="AE105" s="230">
        <v>0.2167615589353363</v>
      </c>
      <c r="AF105" s="232">
        <v>0.29506667210072657</v>
      </c>
      <c r="AG105" s="164"/>
      <c r="AH105" s="76"/>
      <c r="AI105" s="73"/>
      <c r="AJ105" s="236">
        <v>6.268961170663583</v>
      </c>
      <c r="AK105" s="164"/>
      <c r="AL105" s="73"/>
      <c r="AM105" s="73"/>
      <c r="AN105" s="74"/>
      <c r="AO105" s="164"/>
      <c r="AP105" s="73"/>
      <c r="AQ105" s="73"/>
      <c r="AR105" s="74"/>
      <c r="AS105" s="164"/>
      <c r="AT105" s="73"/>
      <c r="AU105" s="73"/>
      <c r="AV105" s="74"/>
      <c r="AW105" s="164"/>
      <c r="AX105" s="73"/>
      <c r="AY105" s="73"/>
      <c r="AZ105" s="74"/>
      <c r="BA105" s="77"/>
      <c r="BB105" s="74"/>
      <c r="BC105" s="77"/>
      <c r="BD105" s="74"/>
      <c r="BE105" s="77"/>
      <c r="BF105" s="74"/>
      <c r="BG105" s="80"/>
      <c r="BH105" s="80"/>
      <c r="BI105" s="80"/>
      <c r="BJ105" s="80"/>
    </row>
    <row r="106" spans="1:62" s="81" customFormat="1" ht="16.5" customHeight="1">
      <c r="A106" s="203">
        <v>96</v>
      </c>
      <c r="B106" s="204">
        <v>4</v>
      </c>
      <c r="C106" s="204">
        <v>16</v>
      </c>
      <c r="D106" s="207">
        <v>20</v>
      </c>
      <c r="E106" s="208">
        <v>80</v>
      </c>
      <c r="F106" s="179">
        <v>11</v>
      </c>
      <c r="G106" s="212">
        <v>0.2760258067362974</v>
      </c>
      <c r="H106" s="213">
        <v>0.8266282847235267</v>
      </c>
      <c r="I106" s="208">
        <v>80</v>
      </c>
      <c r="J106" s="24">
        <v>22</v>
      </c>
      <c r="K106" s="221">
        <v>0.1960985100250585</v>
      </c>
      <c r="L106" s="222">
        <v>1.174532025795088</v>
      </c>
      <c r="M106" s="208">
        <v>80</v>
      </c>
      <c r="N106" s="24">
        <v>24</v>
      </c>
      <c r="O106" s="221">
        <v>0.20476094840906534</v>
      </c>
      <c r="P106" s="222">
        <v>1.337908036904833</v>
      </c>
      <c r="Q106" s="208">
        <v>80</v>
      </c>
      <c r="R106" s="24">
        <v>18</v>
      </c>
      <c r="S106" s="221">
        <v>0.21481307608764855</v>
      </c>
      <c r="T106" s="222">
        <v>1.0526914793675217</v>
      </c>
      <c r="U106" s="208">
        <v>80</v>
      </c>
      <c r="V106" s="24">
        <v>15</v>
      </c>
      <c r="W106" s="221">
        <v>0.2179279738526225</v>
      </c>
      <c r="X106" s="222">
        <v>0.8899633632206472</v>
      </c>
      <c r="Y106" s="227">
        <v>80</v>
      </c>
      <c r="Z106" s="24">
        <v>10</v>
      </c>
      <c r="AA106" s="221">
        <v>0.20553170254628475</v>
      </c>
      <c r="AB106" s="222">
        <v>0.5595600601822602</v>
      </c>
      <c r="AC106" s="227">
        <v>80</v>
      </c>
      <c r="AD106" s="72">
        <v>7</v>
      </c>
      <c r="AE106" s="230">
        <v>0.2167615589353363</v>
      </c>
      <c r="AF106" s="232">
        <v>0.4130933409410172</v>
      </c>
      <c r="AG106" s="164"/>
      <c r="AH106" s="76"/>
      <c r="AI106" s="73"/>
      <c r="AJ106" s="236">
        <v>6.2543765911348945</v>
      </c>
      <c r="AK106" s="164"/>
      <c r="AL106" s="73"/>
      <c r="AM106" s="73"/>
      <c r="AN106" s="74"/>
      <c r="AO106" s="164"/>
      <c r="AP106" s="73"/>
      <c r="AQ106" s="73"/>
      <c r="AR106" s="74"/>
      <c r="AS106" s="164"/>
      <c r="AT106" s="73"/>
      <c r="AU106" s="73"/>
      <c r="AV106" s="74"/>
      <c r="AW106" s="164"/>
      <c r="AX106" s="73"/>
      <c r="AY106" s="73"/>
      <c r="AZ106" s="74"/>
      <c r="BA106" s="77"/>
      <c r="BB106" s="74"/>
      <c r="BC106" s="77"/>
      <c r="BD106" s="74"/>
      <c r="BE106" s="77"/>
      <c r="BF106" s="74"/>
      <c r="BG106" s="80"/>
      <c r="BH106" s="80"/>
      <c r="BI106" s="80"/>
      <c r="BJ106" s="80"/>
    </row>
    <row r="107" spans="1:62" s="81" customFormat="1" ht="16.5" customHeight="1">
      <c r="A107" s="203">
        <v>97</v>
      </c>
      <c r="B107" s="204">
        <v>4</v>
      </c>
      <c r="C107" s="204">
        <v>24</v>
      </c>
      <c r="D107" s="207">
        <v>20</v>
      </c>
      <c r="E107" s="208">
        <v>80</v>
      </c>
      <c r="F107" s="179">
        <v>11</v>
      </c>
      <c r="G107" s="212">
        <v>0.2760258067362974</v>
      </c>
      <c r="H107" s="213">
        <v>0.8266282847235267</v>
      </c>
      <c r="I107" s="208">
        <v>80</v>
      </c>
      <c r="J107" s="24">
        <v>25</v>
      </c>
      <c r="K107" s="221">
        <v>0.1960985100250585</v>
      </c>
      <c r="L107" s="222">
        <v>1.3346954838580545</v>
      </c>
      <c r="M107" s="208">
        <v>80</v>
      </c>
      <c r="N107" s="24">
        <v>24</v>
      </c>
      <c r="O107" s="221">
        <v>0.20476094840906534</v>
      </c>
      <c r="P107" s="222">
        <v>1.337908036904833</v>
      </c>
      <c r="Q107" s="208">
        <v>80</v>
      </c>
      <c r="R107" s="24">
        <v>19</v>
      </c>
      <c r="S107" s="221">
        <v>0.21481307608764855</v>
      </c>
      <c r="T107" s="222">
        <v>1.1111743393323839</v>
      </c>
      <c r="U107" s="208">
        <v>80</v>
      </c>
      <c r="V107" s="24">
        <v>15</v>
      </c>
      <c r="W107" s="221">
        <v>0.2179279738526225</v>
      </c>
      <c r="X107" s="222">
        <v>0.8899633632206472</v>
      </c>
      <c r="Y107" s="227">
        <v>80</v>
      </c>
      <c r="Z107" s="24">
        <v>8</v>
      </c>
      <c r="AA107" s="221">
        <v>0.20553170254628475</v>
      </c>
      <c r="AB107" s="222">
        <v>0.44764804814580816</v>
      </c>
      <c r="AC107" s="227">
        <v>80</v>
      </c>
      <c r="AD107" s="72">
        <v>5</v>
      </c>
      <c r="AE107" s="230">
        <v>0.2167615589353363</v>
      </c>
      <c r="AF107" s="232">
        <v>0.29506667210072657</v>
      </c>
      <c r="AG107" s="164"/>
      <c r="AH107" s="76"/>
      <c r="AI107" s="73"/>
      <c r="AJ107" s="236">
        <v>6.24308422828598</v>
      </c>
      <c r="AK107" s="164"/>
      <c r="AL107" s="73"/>
      <c r="AM107" s="73"/>
      <c r="AN107" s="74"/>
      <c r="AO107" s="164"/>
      <c r="AP107" s="73"/>
      <c r="AQ107" s="73"/>
      <c r="AR107" s="74"/>
      <c r="AS107" s="164"/>
      <c r="AT107" s="73"/>
      <c r="AU107" s="73"/>
      <c r="AV107" s="74"/>
      <c r="AW107" s="164"/>
      <c r="AX107" s="73"/>
      <c r="AY107" s="73"/>
      <c r="AZ107" s="74"/>
      <c r="BA107" s="77"/>
      <c r="BB107" s="74"/>
      <c r="BC107" s="77"/>
      <c r="BD107" s="74"/>
      <c r="BE107" s="77"/>
      <c r="BF107" s="74"/>
      <c r="BG107" s="80"/>
      <c r="BH107" s="80"/>
      <c r="BI107" s="80"/>
      <c r="BJ107" s="80"/>
    </row>
    <row r="108" spans="1:62" s="81" customFormat="1" ht="16.5" customHeight="1">
      <c r="A108" s="203">
        <v>98</v>
      </c>
      <c r="B108" s="204">
        <v>4</v>
      </c>
      <c r="C108" s="204">
        <v>9</v>
      </c>
      <c r="D108" s="207">
        <v>20</v>
      </c>
      <c r="E108" s="208">
        <v>80</v>
      </c>
      <c r="F108" s="179">
        <v>10</v>
      </c>
      <c r="G108" s="212">
        <v>0.2760258067362974</v>
      </c>
      <c r="H108" s="213">
        <v>0.7514802588395697</v>
      </c>
      <c r="I108" s="208">
        <v>80</v>
      </c>
      <c r="J108" s="24">
        <v>22</v>
      </c>
      <c r="K108" s="221">
        <v>0.1960985100250585</v>
      </c>
      <c r="L108" s="222">
        <v>1.174532025795088</v>
      </c>
      <c r="M108" s="208">
        <v>80</v>
      </c>
      <c r="N108" s="24">
        <v>17</v>
      </c>
      <c r="O108" s="221">
        <v>0.20476094840906534</v>
      </c>
      <c r="P108" s="222">
        <v>0.9476848594742565</v>
      </c>
      <c r="Q108" s="208">
        <v>80</v>
      </c>
      <c r="R108" s="24">
        <v>16</v>
      </c>
      <c r="S108" s="221">
        <v>0.21481307608764855</v>
      </c>
      <c r="T108" s="222">
        <v>0.935725759437797</v>
      </c>
      <c r="U108" s="208">
        <v>80</v>
      </c>
      <c r="V108" s="24">
        <v>12</v>
      </c>
      <c r="W108" s="221">
        <v>0.2179279738526225</v>
      </c>
      <c r="X108" s="222">
        <v>0.7119706905765177</v>
      </c>
      <c r="Y108" s="227">
        <v>80</v>
      </c>
      <c r="Z108" s="24">
        <v>8</v>
      </c>
      <c r="AA108" s="221">
        <v>0.20553170254628475</v>
      </c>
      <c r="AB108" s="222">
        <v>0.44764804814580816</v>
      </c>
      <c r="AC108" s="227">
        <v>80</v>
      </c>
      <c r="AD108" s="72">
        <v>3</v>
      </c>
      <c r="AE108" s="230">
        <v>0.2167615589353363</v>
      </c>
      <c r="AF108" s="232">
        <v>0.17704000326043595</v>
      </c>
      <c r="AG108" s="164"/>
      <c r="AH108" s="76"/>
      <c r="AI108" s="73"/>
      <c r="AJ108" s="236">
        <v>5.146081645529473</v>
      </c>
      <c r="AK108" s="164"/>
      <c r="AL108" s="73"/>
      <c r="AM108" s="73"/>
      <c r="AN108" s="74"/>
      <c r="AO108" s="164"/>
      <c r="AP108" s="73"/>
      <c r="AQ108" s="73"/>
      <c r="AR108" s="74"/>
      <c r="AS108" s="164"/>
      <c r="AT108" s="73"/>
      <c r="AU108" s="73"/>
      <c r="AV108" s="74"/>
      <c r="AW108" s="164"/>
      <c r="AX108" s="73"/>
      <c r="AY108" s="73"/>
      <c r="AZ108" s="74"/>
      <c r="BA108" s="77"/>
      <c r="BB108" s="74"/>
      <c r="BC108" s="77"/>
      <c r="BD108" s="74"/>
      <c r="BE108" s="77"/>
      <c r="BF108" s="74"/>
      <c r="BG108" s="80"/>
      <c r="BH108" s="80"/>
      <c r="BI108" s="80"/>
      <c r="BJ108" s="80"/>
    </row>
    <row r="109" spans="1:62" s="81" customFormat="1" ht="16.5" customHeight="1">
      <c r="A109" s="203">
        <v>99</v>
      </c>
      <c r="B109" s="204">
        <v>4</v>
      </c>
      <c r="C109" s="204">
        <v>21</v>
      </c>
      <c r="D109" s="207">
        <v>20</v>
      </c>
      <c r="E109" s="208">
        <v>80</v>
      </c>
      <c r="F109" s="179">
        <v>14</v>
      </c>
      <c r="G109" s="212">
        <v>0.2760258067362974</v>
      </c>
      <c r="H109" s="213">
        <v>1.0520723623753976</v>
      </c>
      <c r="I109" s="208">
        <v>80</v>
      </c>
      <c r="J109" s="24">
        <v>28</v>
      </c>
      <c r="K109" s="221">
        <v>0.1960985100250585</v>
      </c>
      <c r="L109" s="222">
        <v>1.494858941921021</v>
      </c>
      <c r="M109" s="208">
        <v>80</v>
      </c>
      <c r="N109" s="24">
        <v>24</v>
      </c>
      <c r="O109" s="221">
        <v>0.20476094840906534</v>
      </c>
      <c r="P109" s="222">
        <v>1.337908036904833</v>
      </c>
      <c r="Q109" s="208">
        <v>80</v>
      </c>
      <c r="R109" s="24">
        <v>22</v>
      </c>
      <c r="S109" s="221">
        <v>0.21481307608764855</v>
      </c>
      <c r="T109" s="222">
        <v>1.2866229192269711</v>
      </c>
      <c r="U109" s="208">
        <v>80</v>
      </c>
      <c r="V109" s="24">
        <v>19</v>
      </c>
      <c r="W109" s="221">
        <v>0.2179279738526225</v>
      </c>
      <c r="X109" s="222">
        <v>1.127286926746153</v>
      </c>
      <c r="Y109" s="227">
        <v>80</v>
      </c>
      <c r="Z109" s="24">
        <v>16</v>
      </c>
      <c r="AA109" s="221">
        <v>0.20553170254628475</v>
      </c>
      <c r="AB109" s="222">
        <v>0.8952960962916163</v>
      </c>
      <c r="AC109" s="227">
        <v>80</v>
      </c>
      <c r="AD109" s="72">
        <v>9</v>
      </c>
      <c r="AE109" s="230">
        <v>0.2167615589353363</v>
      </c>
      <c r="AF109" s="232">
        <v>0.5311200097813078</v>
      </c>
      <c r="AG109" s="164"/>
      <c r="AH109" s="76"/>
      <c r="AI109" s="73"/>
      <c r="AJ109" s="236">
        <v>7.725165293247301</v>
      </c>
      <c r="AK109" s="164"/>
      <c r="AL109" s="73"/>
      <c r="AM109" s="73"/>
      <c r="AN109" s="74"/>
      <c r="AO109" s="164"/>
      <c r="AP109" s="73"/>
      <c r="AQ109" s="73"/>
      <c r="AR109" s="74"/>
      <c r="AS109" s="164"/>
      <c r="AT109" s="73"/>
      <c r="AU109" s="73"/>
      <c r="AV109" s="74"/>
      <c r="AW109" s="164"/>
      <c r="AX109" s="73"/>
      <c r="AY109" s="73"/>
      <c r="AZ109" s="74"/>
      <c r="BA109" s="77"/>
      <c r="BB109" s="74"/>
      <c r="BC109" s="77"/>
      <c r="BD109" s="74"/>
      <c r="BE109" s="77"/>
      <c r="BF109" s="74"/>
      <c r="BG109" s="80"/>
      <c r="BH109" s="80"/>
      <c r="BI109" s="80"/>
      <c r="BJ109" s="80"/>
    </row>
    <row r="110" spans="1:62" s="81" customFormat="1" ht="16.5" customHeight="1">
      <c r="A110" s="203">
        <v>100</v>
      </c>
      <c r="B110" s="204">
        <v>4</v>
      </c>
      <c r="C110" s="204">
        <v>20</v>
      </c>
      <c r="D110" s="207">
        <v>20</v>
      </c>
      <c r="E110" s="208">
        <v>80</v>
      </c>
      <c r="F110" s="179">
        <v>17</v>
      </c>
      <c r="G110" s="212">
        <v>0.2760258067362974</v>
      </c>
      <c r="H110" s="213">
        <v>1.2775164400272683</v>
      </c>
      <c r="I110" s="208">
        <v>80</v>
      </c>
      <c r="J110" s="24">
        <v>34</v>
      </c>
      <c r="K110" s="221">
        <v>0.1960985100250585</v>
      </c>
      <c r="L110" s="222">
        <v>1.8151858580469538</v>
      </c>
      <c r="M110" s="208">
        <v>80</v>
      </c>
      <c r="N110" s="24">
        <v>29</v>
      </c>
      <c r="O110" s="221">
        <v>0.20476094840906534</v>
      </c>
      <c r="P110" s="222">
        <v>1.6166388779266732</v>
      </c>
      <c r="Q110" s="208">
        <v>80</v>
      </c>
      <c r="R110" s="24">
        <v>31</v>
      </c>
      <c r="S110" s="221">
        <v>0.21481307608764855</v>
      </c>
      <c r="T110" s="222">
        <v>1.812968658910732</v>
      </c>
      <c r="U110" s="208">
        <v>80</v>
      </c>
      <c r="V110" s="24">
        <v>28</v>
      </c>
      <c r="W110" s="221">
        <v>0.2179279738526225</v>
      </c>
      <c r="X110" s="222">
        <v>1.6612649446785412</v>
      </c>
      <c r="Y110" s="227">
        <v>80</v>
      </c>
      <c r="Z110" s="24">
        <v>22</v>
      </c>
      <c r="AA110" s="221">
        <v>0.20553170254628475</v>
      </c>
      <c r="AB110" s="222">
        <v>1.2310321324009725</v>
      </c>
      <c r="AC110" s="227">
        <v>80</v>
      </c>
      <c r="AD110" s="72">
        <v>18</v>
      </c>
      <c r="AE110" s="230">
        <v>0.2167615589353363</v>
      </c>
      <c r="AF110" s="232">
        <v>1.0622400195626156</v>
      </c>
      <c r="AG110" s="164"/>
      <c r="AH110" s="76"/>
      <c r="AI110" s="73"/>
      <c r="AJ110" s="236">
        <v>10.476846931553757</v>
      </c>
      <c r="AK110" s="164"/>
      <c r="AL110" s="73"/>
      <c r="AM110" s="73"/>
      <c r="AN110" s="74"/>
      <c r="AO110" s="164"/>
      <c r="AP110" s="73"/>
      <c r="AQ110" s="73"/>
      <c r="AR110" s="74"/>
      <c r="AS110" s="164"/>
      <c r="AT110" s="73"/>
      <c r="AU110" s="73"/>
      <c r="AV110" s="74"/>
      <c r="AW110" s="164"/>
      <c r="AX110" s="73"/>
      <c r="AY110" s="73"/>
      <c r="AZ110" s="74"/>
      <c r="BA110" s="77"/>
      <c r="BB110" s="74"/>
      <c r="BC110" s="77"/>
      <c r="BD110" s="74"/>
      <c r="BE110" s="77"/>
      <c r="BF110" s="74"/>
      <c r="BG110" s="80"/>
      <c r="BH110" s="80"/>
      <c r="BI110" s="80"/>
      <c r="BJ110" s="80"/>
    </row>
    <row r="111" spans="1:62" s="81" customFormat="1" ht="16.5" customHeight="1">
      <c r="A111" s="203">
        <v>101</v>
      </c>
      <c r="B111" s="204">
        <v>4</v>
      </c>
      <c r="C111" s="204">
        <v>28</v>
      </c>
      <c r="D111" s="207">
        <v>20</v>
      </c>
      <c r="E111" s="208">
        <v>80</v>
      </c>
      <c r="F111" s="179">
        <v>10</v>
      </c>
      <c r="G111" s="212">
        <v>0.2760258067362974</v>
      </c>
      <c r="H111" s="213">
        <v>0.7514802588395697</v>
      </c>
      <c r="I111" s="208">
        <v>80</v>
      </c>
      <c r="J111" s="24">
        <v>26</v>
      </c>
      <c r="K111" s="221">
        <v>0.1960985100250585</v>
      </c>
      <c r="L111" s="222">
        <v>1.3880833032123765</v>
      </c>
      <c r="M111" s="208">
        <v>80</v>
      </c>
      <c r="N111" s="24">
        <v>24</v>
      </c>
      <c r="O111" s="221">
        <v>0.20476094840906534</v>
      </c>
      <c r="P111" s="222">
        <v>1.337908036904833</v>
      </c>
      <c r="Q111" s="208">
        <v>80</v>
      </c>
      <c r="R111" s="24">
        <v>28</v>
      </c>
      <c r="S111" s="221">
        <v>0.21481307608764855</v>
      </c>
      <c r="T111" s="222">
        <v>1.6375200790161448</v>
      </c>
      <c r="U111" s="208">
        <v>80</v>
      </c>
      <c r="V111" s="24">
        <v>25</v>
      </c>
      <c r="W111" s="221">
        <v>0.2179279738526225</v>
      </c>
      <c r="X111" s="222">
        <v>1.483272272034412</v>
      </c>
      <c r="Y111" s="227">
        <v>80</v>
      </c>
      <c r="Z111" s="24">
        <v>21</v>
      </c>
      <c r="AA111" s="221">
        <v>0.20553170254628475</v>
      </c>
      <c r="AB111" s="222">
        <v>1.1750761263827465</v>
      </c>
      <c r="AC111" s="227">
        <v>80</v>
      </c>
      <c r="AD111" s="72">
        <v>17</v>
      </c>
      <c r="AE111" s="230">
        <v>0.2167615589353363</v>
      </c>
      <c r="AF111" s="232">
        <v>1.00322668514247</v>
      </c>
      <c r="AG111" s="164"/>
      <c r="AH111" s="76"/>
      <c r="AI111" s="73"/>
      <c r="AJ111" s="236">
        <v>8.776566761532553</v>
      </c>
      <c r="AK111" s="164"/>
      <c r="AL111" s="73"/>
      <c r="AM111" s="73"/>
      <c r="AN111" s="74"/>
      <c r="AO111" s="164"/>
      <c r="AP111" s="73"/>
      <c r="AQ111" s="73"/>
      <c r="AR111" s="74"/>
      <c r="AS111" s="164"/>
      <c r="AT111" s="73"/>
      <c r="AU111" s="73"/>
      <c r="AV111" s="74"/>
      <c r="AW111" s="164"/>
      <c r="AX111" s="73"/>
      <c r="AY111" s="73"/>
      <c r="AZ111" s="74"/>
      <c r="BA111" s="77"/>
      <c r="BB111" s="74"/>
      <c r="BC111" s="77"/>
      <c r="BD111" s="74"/>
      <c r="BE111" s="77"/>
      <c r="BF111" s="74"/>
      <c r="BG111" s="80"/>
      <c r="BH111" s="80"/>
      <c r="BI111" s="80"/>
      <c r="BJ111" s="80"/>
    </row>
    <row r="112" spans="1:62" s="81" customFormat="1" ht="16.5" customHeight="1">
      <c r="A112" s="203">
        <v>102</v>
      </c>
      <c r="B112" s="204">
        <v>4</v>
      </c>
      <c r="C112" s="204">
        <v>26</v>
      </c>
      <c r="D112" s="207">
        <v>20</v>
      </c>
      <c r="E112" s="208">
        <v>80</v>
      </c>
      <c r="F112" s="179">
        <v>15</v>
      </c>
      <c r="G112" s="212">
        <v>0.2760258067362974</v>
      </c>
      <c r="H112" s="213">
        <v>1.1272203882593546</v>
      </c>
      <c r="I112" s="208">
        <v>80</v>
      </c>
      <c r="J112" s="24">
        <v>30</v>
      </c>
      <c r="K112" s="221">
        <v>0.1960985100250585</v>
      </c>
      <c r="L112" s="222">
        <v>1.6016345806296652</v>
      </c>
      <c r="M112" s="208">
        <v>80</v>
      </c>
      <c r="N112" s="24">
        <v>25</v>
      </c>
      <c r="O112" s="221">
        <v>0.20476094840906534</v>
      </c>
      <c r="P112" s="222">
        <v>1.393654205109201</v>
      </c>
      <c r="Q112" s="208">
        <v>80</v>
      </c>
      <c r="R112" s="24">
        <v>24</v>
      </c>
      <c r="S112" s="221">
        <v>0.21481307608764855</v>
      </c>
      <c r="T112" s="222">
        <v>1.4035886391566958</v>
      </c>
      <c r="U112" s="208">
        <v>80</v>
      </c>
      <c r="V112" s="24">
        <v>22</v>
      </c>
      <c r="W112" s="221">
        <v>0.2179279738526225</v>
      </c>
      <c r="X112" s="222">
        <v>1.3052795993902826</v>
      </c>
      <c r="Y112" s="227">
        <v>80</v>
      </c>
      <c r="Z112" s="24">
        <v>16</v>
      </c>
      <c r="AA112" s="221">
        <v>0.20553170254628475</v>
      </c>
      <c r="AB112" s="222">
        <v>0.8952960962916163</v>
      </c>
      <c r="AC112" s="227">
        <v>80</v>
      </c>
      <c r="AD112" s="72">
        <v>14</v>
      </c>
      <c r="AE112" s="230">
        <v>0.2167615589353363</v>
      </c>
      <c r="AF112" s="232">
        <v>0.8261866818820344</v>
      </c>
      <c r="AG112" s="164"/>
      <c r="AH112" s="76"/>
      <c r="AI112" s="73"/>
      <c r="AJ112" s="236">
        <v>8.552860190718851</v>
      </c>
      <c r="AK112" s="164"/>
      <c r="AL112" s="73"/>
      <c r="AM112" s="73"/>
      <c r="AN112" s="74"/>
      <c r="AO112" s="164"/>
      <c r="AP112" s="73"/>
      <c r="AQ112" s="73"/>
      <c r="AR112" s="74"/>
      <c r="AS112" s="164"/>
      <c r="AT112" s="73"/>
      <c r="AU112" s="73"/>
      <c r="AV112" s="74"/>
      <c r="AW112" s="164"/>
      <c r="AX112" s="73"/>
      <c r="AY112" s="73"/>
      <c r="AZ112" s="74"/>
      <c r="BA112" s="77"/>
      <c r="BB112" s="74"/>
      <c r="BC112" s="77"/>
      <c r="BD112" s="74"/>
      <c r="BE112" s="77"/>
      <c r="BF112" s="74"/>
      <c r="BG112" s="80"/>
      <c r="BH112" s="80"/>
      <c r="BI112" s="80"/>
      <c r="BJ112" s="80"/>
    </row>
    <row r="113" spans="1:62" s="81" customFormat="1" ht="16.5" customHeight="1">
      <c r="A113" s="203">
        <v>103</v>
      </c>
      <c r="B113" s="204">
        <v>3</v>
      </c>
      <c r="C113" s="204">
        <v>26</v>
      </c>
      <c r="D113" s="207">
        <v>20</v>
      </c>
      <c r="E113" s="208">
        <v>80</v>
      </c>
      <c r="F113" s="179">
        <v>12</v>
      </c>
      <c r="G113" s="212">
        <v>0.2760258067362974</v>
      </c>
      <c r="H113" s="213">
        <v>0.9017763106074836</v>
      </c>
      <c r="I113" s="208">
        <v>80</v>
      </c>
      <c r="J113" s="24">
        <v>26</v>
      </c>
      <c r="K113" s="221">
        <v>0.1960985100250585</v>
      </c>
      <c r="L113" s="222">
        <v>1.3880833032123765</v>
      </c>
      <c r="M113" s="208">
        <v>80</v>
      </c>
      <c r="N113" s="24">
        <v>23</v>
      </c>
      <c r="O113" s="221">
        <v>0.20476094840906534</v>
      </c>
      <c r="P113" s="222">
        <v>1.282161868700465</v>
      </c>
      <c r="Q113" s="208">
        <v>80</v>
      </c>
      <c r="R113" s="24">
        <v>25</v>
      </c>
      <c r="S113" s="221">
        <v>0.21481307608764855</v>
      </c>
      <c r="T113" s="222">
        <v>1.462071499121558</v>
      </c>
      <c r="U113" s="208">
        <v>80</v>
      </c>
      <c r="V113" s="24">
        <v>21</v>
      </c>
      <c r="W113" s="221">
        <v>0.2179279738526225</v>
      </c>
      <c r="X113" s="222">
        <v>1.245948708508906</v>
      </c>
      <c r="Y113" s="227">
        <v>80</v>
      </c>
      <c r="Z113" s="24">
        <v>18</v>
      </c>
      <c r="AA113" s="221">
        <v>0.20553170254628475</v>
      </c>
      <c r="AB113" s="222">
        <v>1.0072081083280684</v>
      </c>
      <c r="AC113" s="227">
        <v>80</v>
      </c>
      <c r="AD113" s="72">
        <v>13</v>
      </c>
      <c r="AE113" s="230">
        <v>0.2167615589353363</v>
      </c>
      <c r="AF113" s="232">
        <v>0.767173347461889</v>
      </c>
      <c r="AG113" s="164"/>
      <c r="AH113" s="76"/>
      <c r="AI113" s="73"/>
      <c r="AJ113" s="236">
        <v>8.054423145940747</v>
      </c>
      <c r="AK113" s="164"/>
      <c r="AL113" s="73"/>
      <c r="AM113" s="73"/>
      <c r="AN113" s="74"/>
      <c r="AO113" s="164"/>
      <c r="AP113" s="73"/>
      <c r="AQ113" s="73"/>
      <c r="AR113" s="74"/>
      <c r="AS113" s="164"/>
      <c r="AT113" s="73"/>
      <c r="AU113" s="73"/>
      <c r="AV113" s="74"/>
      <c r="AW113" s="164"/>
      <c r="AX113" s="73"/>
      <c r="AY113" s="73"/>
      <c r="AZ113" s="74"/>
      <c r="BA113" s="77"/>
      <c r="BB113" s="74"/>
      <c r="BC113" s="77"/>
      <c r="BD113" s="74"/>
      <c r="BE113" s="77"/>
      <c r="BF113" s="74"/>
      <c r="BG113" s="80"/>
      <c r="BH113" s="80"/>
      <c r="BI113" s="80"/>
      <c r="BJ113" s="80"/>
    </row>
    <row r="114" spans="1:62" s="81" customFormat="1" ht="16.5" customHeight="1">
      <c r="A114" s="203">
        <v>104</v>
      </c>
      <c r="B114" s="204">
        <v>3</v>
      </c>
      <c r="C114" s="204">
        <v>31</v>
      </c>
      <c r="D114" s="207">
        <v>20</v>
      </c>
      <c r="E114" s="208">
        <v>80</v>
      </c>
      <c r="F114" s="179">
        <v>12</v>
      </c>
      <c r="G114" s="212">
        <v>0.2760258067362974</v>
      </c>
      <c r="H114" s="213">
        <v>0.9017763106074836</v>
      </c>
      <c r="I114" s="208">
        <v>80</v>
      </c>
      <c r="J114" s="24">
        <v>24</v>
      </c>
      <c r="K114" s="221">
        <v>0.1960985100250585</v>
      </c>
      <c r="L114" s="222">
        <v>1.2813076645037322</v>
      </c>
      <c r="M114" s="208">
        <v>80</v>
      </c>
      <c r="N114" s="24">
        <v>24</v>
      </c>
      <c r="O114" s="221">
        <v>0.20476094840906534</v>
      </c>
      <c r="P114" s="222">
        <v>1.337908036904833</v>
      </c>
      <c r="Q114" s="208">
        <v>80</v>
      </c>
      <c r="R114" s="24">
        <v>26</v>
      </c>
      <c r="S114" s="221">
        <v>0.21481307608764855</v>
      </c>
      <c r="T114" s="222">
        <v>1.5205543590864203</v>
      </c>
      <c r="U114" s="208">
        <v>80</v>
      </c>
      <c r="V114" s="24">
        <v>25</v>
      </c>
      <c r="W114" s="221">
        <v>0.2179279738526225</v>
      </c>
      <c r="X114" s="222">
        <v>1.483272272034412</v>
      </c>
      <c r="Y114" s="227">
        <v>80</v>
      </c>
      <c r="Z114" s="24">
        <v>18</v>
      </c>
      <c r="AA114" s="221">
        <v>0.20553170254628475</v>
      </c>
      <c r="AB114" s="222">
        <v>1.0072081083280684</v>
      </c>
      <c r="AC114" s="227">
        <v>80</v>
      </c>
      <c r="AD114" s="72">
        <v>15</v>
      </c>
      <c r="AE114" s="230">
        <v>0.2167615589353363</v>
      </c>
      <c r="AF114" s="232">
        <v>0.8852000163021797</v>
      </c>
      <c r="AG114" s="164"/>
      <c r="AH114" s="76"/>
      <c r="AI114" s="73"/>
      <c r="AJ114" s="236">
        <v>8.41722676776713</v>
      </c>
      <c r="AK114" s="164"/>
      <c r="AL114" s="73"/>
      <c r="AM114" s="73"/>
      <c r="AN114" s="74"/>
      <c r="AO114" s="164"/>
      <c r="AP114" s="73"/>
      <c r="AQ114" s="73"/>
      <c r="AR114" s="74"/>
      <c r="AS114" s="164"/>
      <c r="AT114" s="73"/>
      <c r="AU114" s="73"/>
      <c r="AV114" s="74"/>
      <c r="AW114" s="164"/>
      <c r="AX114" s="73"/>
      <c r="AY114" s="73"/>
      <c r="AZ114" s="74"/>
      <c r="BA114" s="77"/>
      <c r="BB114" s="74"/>
      <c r="BC114" s="77"/>
      <c r="BD114" s="74"/>
      <c r="BE114" s="77"/>
      <c r="BF114" s="74"/>
      <c r="BG114" s="80"/>
      <c r="BH114" s="80"/>
      <c r="BI114" s="80"/>
      <c r="BJ114" s="80"/>
    </row>
    <row r="115" spans="1:62" s="81" customFormat="1" ht="16.5" customHeight="1">
      <c r="A115" s="203">
        <v>105</v>
      </c>
      <c r="B115" s="204">
        <v>3</v>
      </c>
      <c r="C115" s="204">
        <v>11</v>
      </c>
      <c r="D115" s="207">
        <v>20</v>
      </c>
      <c r="E115" s="208">
        <v>80</v>
      </c>
      <c r="F115" s="179">
        <v>17</v>
      </c>
      <c r="G115" s="212">
        <v>0.2760258067362974</v>
      </c>
      <c r="H115" s="213">
        <v>1.2775164400272683</v>
      </c>
      <c r="I115" s="208">
        <v>80</v>
      </c>
      <c r="J115" s="24">
        <v>28</v>
      </c>
      <c r="K115" s="221">
        <v>0.1960985100250585</v>
      </c>
      <c r="L115" s="222">
        <v>1.494858941921021</v>
      </c>
      <c r="M115" s="208">
        <v>80</v>
      </c>
      <c r="N115" s="24">
        <v>26</v>
      </c>
      <c r="O115" s="221">
        <v>0.20476094840906534</v>
      </c>
      <c r="P115" s="222">
        <v>1.449400373313569</v>
      </c>
      <c r="Q115" s="208">
        <v>80</v>
      </c>
      <c r="R115" s="24">
        <v>30</v>
      </c>
      <c r="S115" s="221">
        <v>0.21481307608764855</v>
      </c>
      <c r="T115" s="222">
        <v>1.7544857989458695</v>
      </c>
      <c r="U115" s="208">
        <v>80</v>
      </c>
      <c r="V115" s="24">
        <v>28</v>
      </c>
      <c r="W115" s="221">
        <v>0.2179279738526225</v>
      </c>
      <c r="X115" s="222">
        <v>1.6612649446785412</v>
      </c>
      <c r="Y115" s="227">
        <v>80</v>
      </c>
      <c r="Z115" s="24">
        <v>19</v>
      </c>
      <c r="AA115" s="221">
        <v>0.20553170254628475</v>
      </c>
      <c r="AB115" s="222">
        <v>1.0631641143462944</v>
      </c>
      <c r="AC115" s="227">
        <v>80</v>
      </c>
      <c r="AD115" s="72">
        <v>15</v>
      </c>
      <c r="AE115" s="230">
        <v>0.2167615589353363</v>
      </c>
      <c r="AF115" s="232">
        <v>0.8852000163021797</v>
      </c>
      <c r="AG115" s="164"/>
      <c r="AH115" s="76"/>
      <c r="AI115" s="73"/>
      <c r="AJ115" s="236">
        <v>9.585890629534743</v>
      </c>
      <c r="AK115" s="164"/>
      <c r="AL115" s="73"/>
      <c r="AM115" s="73"/>
      <c r="AN115" s="74"/>
      <c r="AO115" s="164"/>
      <c r="AP115" s="73"/>
      <c r="AQ115" s="73"/>
      <c r="AR115" s="74"/>
      <c r="AS115" s="164"/>
      <c r="AT115" s="73"/>
      <c r="AU115" s="73"/>
      <c r="AV115" s="74"/>
      <c r="AW115" s="164"/>
      <c r="AX115" s="73"/>
      <c r="AY115" s="73"/>
      <c r="AZ115" s="74"/>
      <c r="BA115" s="77"/>
      <c r="BB115" s="74"/>
      <c r="BC115" s="77"/>
      <c r="BD115" s="74"/>
      <c r="BE115" s="77"/>
      <c r="BF115" s="74"/>
      <c r="BG115" s="80"/>
      <c r="BH115" s="80"/>
      <c r="BI115" s="80"/>
      <c r="BJ115" s="80"/>
    </row>
    <row r="116" spans="1:62" s="81" customFormat="1" ht="16.5" customHeight="1">
      <c r="A116" s="203">
        <v>106</v>
      </c>
      <c r="B116" s="204">
        <v>3</v>
      </c>
      <c r="C116" s="204">
        <v>7</v>
      </c>
      <c r="D116" s="207">
        <v>20</v>
      </c>
      <c r="E116" s="208">
        <v>80</v>
      </c>
      <c r="F116" s="179">
        <v>19</v>
      </c>
      <c r="G116" s="212">
        <v>0.2760258067362974</v>
      </c>
      <c r="H116" s="213">
        <v>1.4278124917951822</v>
      </c>
      <c r="I116" s="208">
        <v>80</v>
      </c>
      <c r="J116" s="24">
        <v>34</v>
      </c>
      <c r="K116" s="221">
        <v>0.1960985100250585</v>
      </c>
      <c r="L116" s="222">
        <v>1.8151858580469538</v>
      </c>
      <c r="M116" s="208">
        <v>80</v>
      </c>
      <c r="N116" s="24">
        <v>26</v>
      </c>
      <c r="O116" s="221">
        <v>0.20476094840906534</v>
      </c>
      <c r="P116" s="222">
        <v>1.449400373313569</v>
      </c>
      <c r="Q116" s="208">
        <v>80</v>
      </c>
      <c r="R116" s="24">
        <v>26</v>
      </c>
      <c r="S116" s="221">
        <v>0.21481307608764855</v>
      </c>
      <c r="T116" s="222">
        <v>1.5205543590864203</v>
      </c>
      <c r="U116" s="208">
        <v>80</v>
      </c>
      <c r="V116" s="24">
        <v>23</v>
      </c>
      <c r="W116" s="221">
        <v>0.2179279738526225</v>
      </c>
      <c r="X116" s="222">
        <v>1.364610490271659</v>
      </c>
      <c r="Y116" s="227">
        <v>80</v>
      </c>
      <c r="Z116" s="24">
        <v>17</v>
      </c>
      <c r="AA116" s="221">
        <v>0.20553170254628475</v>
      </c>
      <c r="AB116" s="222">
        <v>0.9512521023098423</v>
      </c>
      <c r="AC116" s="227">
        <v>80</v>
      </c>
      <c r="AD116" s="72">
        <v>11</v>
      </c>
      <c r="AE116" s="230">
        <v>0.2167615589353363</v>
      </c>
      <c r="AF116" s="232">
        <v>0.6491466786215985</v>
      </c>
      <c r="AG116" s="164"/>
      <c r="AH116" s="76"/>
      <c r="AI116" s="73"/>
      <c r="AJ116" s="236">
        <v>9.177962353445224</v>
      </c>
      <c r="AK116" s="164"/>
      <c r="AL116" s="73"/>
      <c r="AM116" s="73"/>
      <c r="AN116" s="74"/>
      <c r="AO116" s="164"/>
      <c r="AP116" s="73"/>
      <c r="AQ116" s="73"/>
      <c r="AR116" s="74"/>
      <c r="AS116" s="164"/>
      <c r="AT116" s="73"/>
      <c r="AU116" s="73"/>
      <c r="AV116" s="74"/>
      <c r="AW116" s="164"/>
      <c r="AX116" s="73"/>
      <c r="AY116" s="73"/>
      <c r="AZ116" s="74"/>
      <c r="BA116" s="77"/>
      <c r="BB116" s="74"/>
      <c r="BC116" s="77"/>
      <c r="BD116" s="74"/>
      <c r="BE116" s="77"/>
      <c r="BF116" s="74"/>
      <c r="BG116" s="80"/>
      <c r="BH116" s="80"/>
      <c r="BI116" s="80"/>
      <c r="BJ116" s="80"/>
    </row>
    <row r="117" spans="1:62" s="81" customFormat="1" ht="16.5" customHeight="1">
      <c r="A117" s="203">
        <v>107</v>
      </c>
      <c r="B117" s="204">
        <v>3</v>
      </c>
      <c r="C117" s="204">
        <v>19</v>
      </c>
      <c r="D117" s="207">
        <v>20</v>
      </c>
      <c r="E117" s="208">
        <v>80</v>
      </c>
      <c r="F117" s="179">
        <v>12</v>
      </c>
      <c r="G117" s="212">
        <v>0.2760258067362974</v>
      </c>
      <c r="H117" s="213">
        <v>0.9017763106074836</v>
      </c>
      <c r="I117" s="208">
        <v>80</v>
      </c>
      <c r="J117" s="24">
        <v>20</v>
      </c>
      <c r="K117" s="221">
        <v>0.1960985100250585</v>
      </c>
      <c r="L117" s="222">
        <v>1.0677563870864435</v>
      </c>
      <c r="M117" s="208">
        <v>80</v>
      </c>
      <c r="N117" s="24">
        <v>18</v>
      </c>
      <c r="O117" s="221">
        <v>0.20476094840906534</v>
      </c>
      <c r="P117" s="222">
        <v>1.0034310276786247</v>
      </c>
      <c r="Q117" s="208">
        <v>80</v>
      </c>
      <c r="R117" s="24">
        <v>17</v>
      </c>
      <c r="S117" s="221">
        <v>0.21481307608764855</v>
      </c>
      <c r="T117" s="222">
        <v>0.9942086194026593</v>
      </c>
      <c r="U117" s="208">
        <v>80</v>
      </c>
      <c r="V117" s="24">
        <v>14</v>
      </c>
      <c r="W117" s="221">
        <v>0.2179279738526225</v>
      </c>
      <c r="X117" s="222">
        <v>0.8306324723392706</v>
      </c>
      <c r="Y117" s="227">
        <v>80</v>
      </c>
      <c r="Z117" s="24">
        <v>7</v>
      </c>
      <c r="AA117" s="221">
        <v>0.20553170254628475</v>
      </c>
      <c r="AB117" s="222">
        <v>0.3916920421275822</v>
      </c>
      <c r="AC117" s="227">
        <v>80</v>
      </c>
      <c r="AD117" s="72">
        <v>4</v>
      </c>
      <c r="AE117" s="230">
        <v>0.2167615589353363</v>
      </c>
      <c r="AF117" s="232">
        <v>0.23605333768058123</v>
      </c>
      <c r="AG117" s="164"/>
      <c r="AH117" s="76"/>
      <c r="AI117" s="73"/>
      <c r="AJ117" s="236">
        <v>5.425550196922646</v>
      </c>
      <c r="AK117" s="164"/>
      <c r="AL117" s="73"/>
      <c r="AM117" s="73"/>
      <c r="AN117" s="74"/>
      <c r="AO117" s="164"/>
      <c r="AP117" s="73"/>
      <c r="AQ117" s="73"/>
      <c r="AR117" s="74"/>
      <c r="AS117" s="164"/>
      <c r="AT117" s="73"/>
      <c r="AU117" s="73"/>
      <c r="AV117" s="74"/>
      <c r="AW117" s="164"/>
      <c r="AX117" s="73"/>
      <c r="AY117" s="73"/>
      <c r="AZ117" s="74"/>
      <c r="BA117" s="77"/>
      <c r="BB117" s="74"/>
      <c r="BC117" s="77"/>
      <c r="BD117" s="74"/>
      <c r="BE117" s="77"/>
      <c r="BF117" s="74"/>
      <c r="BG117" s="80"/>
      <c r="BH117" s="80"/>
      <c r="BI117" s="80"/>
      <c r="BJ117" s="80"/>
    </row>
    <row r="118" spans="1:62" s="81" customFormat="1" ht="16.5" customHeight="1">
      <c r="A118" s="203">
        <v>108</v>
      </c>
      <c r="B118" s="204">
        <v>3</v>
      </c>
      <c r="C118" s="204">
        <v>13</v>
      </c>
      <c r="D118" s="207">
        <v>20</v>
      </c>
      <c r="E118" s="208">
        <v>80</v>
      </c>
      <c r="F118" s="179">
        <v>14</v>
      </c>
      <c r="G118" s="212">
        <v>0.2760258067362974</v>
      </c>
      <c r="H118" s="213">
        <v>1.0520723623753976</v>
      </c>
      <c r="I118" s="208">
        <v>80</v>
      </c>
      <c r="J118" s="24">
        <v>34</v>
      </c>
      <c r="K118" s="221">
        <v>0.1960985100250585</v>
      </c>
      <c r="L118" s="222">
        <v>1.8151858580469538</v>
      </c>
      <c r="M118" s="208">
        <v>80</v>
      </c>
      <c r="N118" s="24">
        <v>28</v>
      </c>
      <c r="O118" s="221">
        <v>0.20476094840906534</v>
      </c>
      <c r="P118" s="222">
        <v>1.560892709722305</v>
      </c>
      <c r="Q118" s="208">
        <v>80</v>
      </c>
      <c r="R118" s="24">
        <v>27</v>
      </c>
      <c r="S118" s="221">
        <v>0.21481307608764855</v>
      </c>
      <c r="T118" s="222">
        <v>1.5790372190512825</v>
      </c>
      <c r="U118" s="208">
        <v>80</v>
      </c>
      <c r="V118" s="24">
        <v>24</v>
      </c>
      <c r="W118" s="221">
        <v>0.2179279738526225</v>
      </c>
      <c r="X118" s="222">
        <v>1.4239413811530355</v>
      </c>
      <c r="Y118" s="227">
        <v>80</v>
      </c>
      <c r="Z118" s="24">
        <v>16</v>
      </c>
      <c r="AA118" s="221">
        <v>0.20553170254628475</v>
      </c>
      <c r="AB118" s="222">
        <v>0.8952960962916163</v>
      </c>
      <c r="AC118" s="227">
        <v>80</v>
      </c>
      <c r="AD118" s="72">
        <v>10</v>
      </c>
      <c r="AE118" s="230">
        <v>0.2167615589353363</v>
      </c>
      <c r="AF118" s="232">
        <v>0.5901333442014531</v>
      </c>
      <c r="AG118" s="164"/>
      <c r="AH118" s="76"/>
      <c r="AI118" s="73"/>
      <c r="AJ118" s="236">
        <v>8.916558970842043</v>
      </c>
      <c r="AK118" s="164"/>
      <c r="AL118" s="73"/>
      <c r="AM118" s="73"/>
      <c r="AN118" s="74"/>
      <c r="AO118" s="164"/>
      <c r="AP118" s="73"/>
      <c r="AQ118" s="73"/>
      <c r="AR118" s="74"/>
      <c r="AS118" s="164"/>
      <c r="AT118" s="73"/>
      <c r="AU118" s="73"/>
      <c r="AV118" s="74"/>
      <c r="AW118" s="164"/>
      <c r="AX118" s="73"/>
      <c r="AY118" s="73"/>
      <c r="AZ118" s="74"/>
      <c r="BA118" s="77"/>
      <c r="BB118" s="74"/>
      <c r="BC118" s="77"/>
      <c r="BD118" s="74"/>
      <c r="BE118" s="77"/>
      <c r="BF118" s="74"/>
      <c r="BG118" s="80"/>
      <c r="BH118" s="80"/>
      <c r="BI118" s="80"/>
      <c r="BJ118" s="80"/>
    </row>
    <row r="119" spans="1:62" s="81" customFormat="1" ht="16.5" customHeight="1">
      <c r="A119" s="203">
        <v>109</v>
      </c>
      <c r="B119" s="204">
        <v>3</v>
      </c>
      <c r="C119" s="204">
        <v>9</v>
      </c>
      <c r="D119" s="207">
        <v>20</v>
      </c>
      <c r="E119" s="208">
        <v>80</v>
      </c>
      <c r="F119" s="179">
        <v>15</v>
      </c>
      <c r="G119" s="212">
        <v>0.2760258067362974</v>
      </c>
      <c r="H119" s="213">
        <v>1.1272203882593546</v>
      </c>
      <c r="I119" s="208">
        <v>80</v>
      </c>
      <c r="J119" s="24">
        <v>32</v>
      </c>
      <c r="K119" s="221">
        <v>0.1960985100250585</v>
      </c>
      <c r="L119" s="222">
        <v>1.7084102193383095</v>
      </c>
      <c r="M119" s="208">
        <v>80</v>
      </c>
      <c r="N119" s="24">
        <v>26</v>
      </c>
      <c r="O119" s="221">
        <v>0.20476094840906534</v>
      </c>
      <c r="P119" s="222">
        <v>1.449400373313569</v>
      </c>
      <c r="Q119" s="208">
        <v>80</v>
      </c>
      <c r="R119" s="24">
        <v>24</v>
      </c>
      <c r="S119" s="221">
        <v>0.21481307608764855</v>
      </c>
      <c r="T119" s="222">
        <v>1.4035886391566958</v>
      </c>
      <c r="U119" s="208">
        <v>80</v>
      </c>
      <c r="V119" s="24">
        <v>19</v>
      </c>
      <c r="W119" s="221">
        <v>0.2179279738526225</v>
      </c>
      <c r="X119" s="222">
        <v>1.127286926746153</v>
      </c>
      <c r="Y119" s="227">
        <v>80</v>
      </c>
      <c r="Z119" s="24">
        <v>15</v>
      </c>
      <c r="AA119" s="221">
        <v>0.20553170254628475</v>
      </c>
      <c r="AB119" s="222">
        <v>0.8393400902733904</v>
      </c>
      <c r="AC119" s="227">
        <v>80</v>
      </c>
      <c r="AD119" s="72">
        <v>9</v>
      </c>
      <c r="AE119" s="230">
        <v>0.2167615589353363</v>
      </c>
      <c r="AF119" s="232">
        <v>0.5311200097813078</v>
      </c>
      <c r="AG119" s="164"/>
      <c r="AH119" s="76"/>
      <c r="AI119" s="73"/>
      <c r="AJ119" s="236">
        <v>8.18636664686878</v>
      </c>
      <c r="AK119" s="164"/>
      <c r="AL119" s="73"/>
      <c r="AM119" s="73"/>
      <c r="AN119" s="74"/>
      <c r="AO119" s="164"/>
      <c r="AP119" s="73"/>
      <c r="AQ119" s="73"/>
      <c r="AR119" s="74"/>
      <c r="AS119" s="164"/>
      <c r="AT119" s="73"/>
      <c r="AU119" s="73"/>
      <c r="AV119" s="74"/>
      <c r="AW119" s="164"/>
      <c r="AX119" s="73"/>
      <c r="AY119" s="73"/>
      <c r="AZ119" s="74"/>
      <c r="BA119" s="77"/>
      <c r="BB119" s="74"/>
      <c r="BC119" s="77"/>
      <c r="BD119" s="74"/>
      <c r="BE119" s="77"/>
      <c r="BF119" s="74"/>
      <c r="BG119" s="80"/>
      <c r="BH119" s="80"/>
      <c r="BI119" s="80"/>
      <c r="BJ119" s="80"/>
    </row>
    <row r="120" spans="1:62" s="81" customFormat="1" ht="16.5" customHeight="1">
      <c r="A120" s="203">
        <v>110</v>
      </c>
      <c r="B120" s="204">
        <v>3</v>
      </c>
      <c r="C120" s="204">
        <v>6</v>
      </c>
      <c r="D120" s="207">
        <v>20</v>
      </c>
      <c r="E120" s="208">
        <v>80</v>
      </c>
      <c r="F120" s="179">
        <v>14</v>
      </c>
      <c r="G120" s="212">
        <v>0.2760258067362974</v>
      </c>
      <c r="H120" s="213">
        <v>1.0520723623753976</v>
      </c>
      <c r="I120" s="208">
        <v>80</v>
      </c>
      <c r="J120" s="24">
        <v>23</v>
      </c>
      <c r="K120" s="221">
        <v>0.1960985100250585</v>
      </c>
      <c r="L120" s="222">
        <v>1.22791984514941</v>
      </c>
      <c r="M120" s="208">
        <v>80</v>
      </c>
      <c r="N120" s="24">
        <v>23</v>
      </c>
      <c r="O120" s="221">
        <v>0.20476094840906534</v>
      </c>
      <c r="P120" s="222">
        <v>1.282161868700465</v>
      </c>
      <c r="Q120" s="208">
        <v>80</v>
      </c>
      <c r="R120" s="24">
        <v>21</v>
      </c>
      <c r="S120" s="221">
        <v>0.21481307608764855</v>
      </c>
      <c r="T120" s="222">
        <v>1.2281400592621086</v>
      </c>
      <c r="U120" s="208">
        <v>80</v>
      </c>
      <c r="V120" s="24">
        <v>16</v>
      </c>
      <c r="W120" s="221">
        <v>0.2179279738526225</v>
      </c>
      <c r="X120" s="222">
        <v>0.9492942541020236</v>
      </c>
      <c r="Y120" s="227">
        <v>80</v>
      </c>
      <c r="Z120" s="24">
        <v>10</v>
      </c>
      <c r="AA120" s="221">
        <v>0.20553170254628475</v>
      </c>
      <c r="AB120" s="222">
        <v>0.5595600601822602</v>
      </c>
      <c r="AC120" s="227">
        <v>80</v>
      </c>
      <c r="AD120" s="72">
        <v>7</v>
      </c>
      <c r="AE120" s="230">
        <v>0.2167615589353363</v>
      </c>
      <c r="AF120" s="232">
        <v>0.4130933409410172</v>
      </c>
      <c r="AG120" s="164"/>
      <c r="AH120" s="76"/>
      <c r="AI120" s="73"/>
      <c r="AJ120" s="236">
        <v>6.7122417907126835</v>
      </c>
      <c r="AK120" s="164"/>
      <c r="AL120" s="73"/>
      <c r="AM120" s="73"/>
      <c r="AN120" s="74"/>
      <c r="AO120" s="164"/>
      <c r="AP120" s="73"/>
      <c r="AQ120" s="73"/>
      <c r="AR120" s="74"/>
      <c r="AS120" s="164"/>
      <c r="AT120" s="73"/>
      <c r="AU120" s="73"/>
      <c r="AV120" s="74"/>
      <c r="AW120" s="164"/>
      <c r="AX120" s="73"/>
      <c r="AY120" s="73"/>
      <c r="AZ120" s="74"/>
      <c r="BA120" s="77"/>
      <c r="BB120" s="74"/>
      <c r="BC120" s="77"/>
      <c r="BD120" s="74"/>
      <c r="BE120" s="77"/>
      <c r="BF120" s="74"/>
      <c r="BG120" s="80"/>
      <c r="BH120" s="80"/>
      <c r="BI120" s="80"/>
      <c r="BJ120" s="80"/>
    </row>
    <row r="121" spans="1:62" s="81" customFormat="1" ht="16.5" customHeight="1">
      <c r="A121" s="203">
        <v>111</v>
      </c>
      <c r="B121" s="204">
        <v>3</v>
      </c>
      <c r="C121" s="204">
        <v>22</v>
      </c>
      <c r="D121" s="207">
        <v>20</v>
      </c>
      <c r="E121" s="208">
        <v>80</v>
      </c>
      <c r="F121" s="179">
        <v>15</v>
      </c>
      <c r="G121" s="212">
        <v>0.2760258067362974</v>
      </c>
      <c r="H121" s="213">
        <v>1.1272203882593546</v>
      </c>
      <c r="I121" s="208">
        <v>80</v>
      </c>
      <c r="J121" s="24">
        <v>26</v>
      </c>
      <c r="K121" s="221">
        <v>0.1960985100250585</v>
      </c>
      <c r="L121" s="222">
        <v>1.3880833032123765</v>
      </c>
      <c r="M121" s="208">
        <v>80</v>
      </c>
      <c r="N121" s="24">
        <v>22</v>
      </c>
      <c r="O121" s="221">
        <v>0.20476094840906534</v>
      </c>
      <c r="P121" s="222">
        <v>1.226415700496097</v>
      </c>
      <c r="Q121" s="208">
        <v>80</v>
      </c>
      <c r="R121" s="24">
        <v>20</v>
      </c>
      <c r="S121" s="221">
        <v>0.21481307608764855</v>
      </c>
      <c r="T121" s="222">
        <v>1.1696571992972464</v>
      </c>
      <c r="U121" s="208">
        <v>80</v>
      </c>
      <c r="V121" s="24">
        <v>17</v>
      </c>
      <c r="W121" s="221">
        <v>0.2179279738526225</v>
      </c>
      <c r="X121" s="222">
        <v>1.0086251449834</v>
      </c>
      <c r="Y121" s="227">
        <v>80</v>
      </c>
      <c r="Z121" s="24">
        <v>12</v>
      </c>
      <c r="AA121" s="221">
        <v>0.20553170254628475</v>
      </c>
      <c r="AB121" s="222">
        <v>0.6714720722187123</v>
      </c>
      <c r="AC121" s="227">
        <v>80</v>
      </c>
      <c r="AD121" s="72">
        <v>9</v>
      </c>
      <c r="AE121" s="230">
        <v>0.2167615589353363</v>
      </c>
      <c r="AF121" s="232">
        <v>0.5311200097813078</v>
      </c>
      <c r="AG121" s="164"/>
      <c r="AH121" s="76"/>
      <c r="AI121" s="73"/>
      <c r="AJ121" s="236">
        <v>7.122593818248494</v>
      </c>
      <c r="AK121" s="164"/>
      <c r="AL121" s="73"/>
      <c r="AM121" s="73"/>
      <c r="AN121" s="74"/>
      <c r="AO121" s="164"/>
      <c r="AP121" s="73"/>
      <c r="AQ121" s="73"/>
      <c r="AR121" s="74"/>
      <c r="AS121" s="164"/>
      <c r="AT121" s="73"/>
      <c r="AU121" s="73"/>
      <c r="AV121" s="74"/>
      <c r="AW121" s="164"/>
      <c r="AX121" s="73"/>
      <c r="AY121" s="73"/>
      <c r="AZ121" s="74"/>
      <c r="BA121" s="77"/>
      <c r="BB121" s="74"/>
      <c r="BC121" s="77"/>
      <c r="BD121" s="74"/>
      <c r="BE121" s="77"/>
      <c r="BF121" s="74"/>
      <c r="BG121" s="80"/>
      <c r="BH121" s="80"/>
      <c r="BI121" s="80"/>
      <c r="BJ121" s="80"/>
    </row>
    <row r="122" spans="1:62" s="81" customFormat="1" ht="16.5" customHeight="1">
      <c r="A122" s="203">
        <v>112</v>
      </c>
      <c r="B122" s="204">
        <v>3</v>
      </c>
      <c r="C122" s="204">
        <v>21</v>
      </c>
      <c r="D122" s="207">
        <v>20</v>
      </c>
      <c r="E122" s="208">
        <v>80</v>
      </c>
      <c r="F122" s="179">
        <v>16</v>
      </c>
      <c r="G122" s="212">
        <v>0.2760258067362974</v>
      </c>
      <c r="H122" s="213">
        <v>1.2023684141433115</v>
      </c>
      <c r="I122" s="208">
        <v>80</v>
      </c>
      <c r="J122" s="24">
        <v>29</v>
      </c>
      <c r="K122" s="221">
        <v>0.1960985100250585</v>
      </c>
      <c r="L122" s="222">
        <v>1.548246761275343</v>
      </c>
      <c r="M122" s="208">
        <v>80</v>
      </c>
      <c r="N122" s="24">
        <v>24</v>
      </c>
      <c r="O122" s="221">
        <v>0.20476094840906534</v>
      </c>
      <c r="P122" s="222">
        <v>1.337908036904833</v>
      </c>
      <c r="Q122" s="208">
        <v>80</v>
      </c>
      <c r="R122" s="24">
        <v>22</v>
      </c>
      <c r="S122" s="221">
        <v>0.21481307608764855</v>
      </c>
      <c r="T122" s="222">
        <v>1.2866229192269711</v>
      </c>
      <c r="U122" s="208">
        <v>80</v>
      </c>
      <c r="V122" s="24">
        <v>19</v>
      </c>
      <c r="W122" s="221">
        <v>0.2179279738526225</v>
      </c>
      <c r="X122" s="222">
        <v>1.127286926746153</v>
      </c>
      <c r="Y122" s="227">
        <v>80</v>
      </c>
      <c r="Z122" s="24">
        <v>12</v>
      </c>
      <c r="AA122" s="221">
        <v>0.20553170254628475</v>
      </c>
      <c r="AB122" s="222">
        <v>0.6714720722187123</v>
      </c>
      <c r="AC122" s="227">
        <v>80</v>
      </c>
      <c r="AD122" s="72">
        <v>8</v>
      </c>
      <c r="AE122" s="230">
        <v>0.2167615589353363</v>
      </c>
      <c r="AF122" s="232">
        <v>0.47210667536116246</v>
      </c>
      <c r="AG122" s="164"/>
      <c r="AH122" s="76"/>
      <c r="AI122" s="73"/>
      <c r="AJ122" s="236">
        <v>7.646011805876487</v>
      </c>
      <c r="AK122" s="164"/>
      <c r="AL122" s="73"/>
      <c r="AM122" s="73"/>
      <c r="AN122" s="74"/>
      <c r="AO122" s="164"/>
      <c r="AP122" s="73"/>
      <c r="AQ122" s="73"/>
      <c r="AR122" s="74"/>
      <c r="AS122" s="164"/>
      <c r="AT122" s="73"/>
      <c r="AU122" s="73"/>
      <c r="AV122" s="74"/>
      <c r="AW122" s="164"/>
      <c r="AX122" s="73"/>
      <c r="AY122" s="73"/>
      <c r="AZ122" s="74"/>
      <c r="BA122" s="77"/>
      <c r="BB122" s="74"/>
      <c r="BC122" s="77"/>
      <c r="BD122" s="74"/>
      <c r="BE122" s="77"/>
      <c r="BF122" s="74"/>
      <c r="BG122" s="80"/>
      <c r="BH122" s="80"/>
      <c r="BI122" s="80"/>
      <c r="BJ122" s="80"/>
    </row>
    <row r="123" spans="1:62" s="81" customFormat="1" ht="16.5" customHeight="1">
      <c r="A123" s="203">
        <v>113</v>
      </c>
      <c r="B123" s="204">
        <v>3</v>
      </c>
      <c r="C123" s="204">
        <v>33</v>
      </c>
      <c r="D123" s="207">
        <v>20</v>
      </c>
      <c r="E123" s="208">
        <v>80</v>
      </c>
      <c r="F123" s="179">
        <v>13</v>
      </c>
      <c r="G123" s="212">
        <v>0.2760258067362974</v>
      </c>
      <c r="H123" s="213">
        <v>0.9769243364914406</v>
      </c>
      <c r="I123" s="208">
        <v>80</v>
      </c>
      <c r="J123" s="24">
        <v>26</v>
      </c>
      <c r="K123" s="221">
        <v>0.1960985100250585</v>
      </c>
      <c r="L123" s="222">
        <v>1.3880833032123765</v>
      </c>
      <c r="M123" s="208">
        <v>80</v>
      </c>
      <c r="N123" s="24">
        <v>23</v>
      </c>
      <c r="O123" s="221">
        <v>0.20476094840906534</v>
      </c>
      <c r="P123" s="222">
        <v>1.282161868700465</v>
      </c>
      <c r="Q123" s="208">
        <v>80</v>
      </c>
      <c r="R123" s="24">
        <v>24</v>
      </c>
      <c r="S123" s="221">
        <v>0.21481307608764855</v>
      </c>
      <c r="T123" s="222">
        <v>1.4035886391566958</v>
      </c>
      <c r="U123" s="208">
        <v>80</v>
      </c>
      <c r="V123" s="24">
        <v>23</v>
      </c>
      <c r="W123" s="221">
        <v>0.2179279738526225</v>
      </c>
      <c r="X123" s="222">
        <v>1.364610490271659</v>
      </c>
      <c r="Y123" s="227">
        <v>80</v>
      </c>
      <c r="Z123" s="24">
        <v>19</v>
      </c>
      <c r="AA123" s="221">
        <v>0.20553170254628475</v>
      </c>
      <c r="AB123" s="222">
        <v>1.0631641143462944</v>
      </c>
      <c r="AC123" s="227">
        <v>80</v>
      </c>
      <c r="AD123" s="72">
        <v>16</v>
      </c>
      <c r="AE123" s="230">
        <v>0.2167615589353363</v>
      </c>
      <c r="AF123" s="232">
        <v>0.9442133507223249</v>
      </c>
      <c r="AG123" s="164"/>
      <c r="AH123" s="76"/>
      <c r="AI123" s="73"/>
      <c r="AJ123" s="236">
        <v>8.422746102901256</v>
      </c>
      <c r="AK123" s="164"/>
      <c r="AL123" s="73"/>
      <c r="AM123" s="73"/>
      <c r="AN123" s="74"/>
      <c r="AO123" s="164"/>
      <c r="AP123" s="73"/>
      <c r="AQ123" s="73"/>
      <c r="AR123" s="74"/>
      <c r="AS123" s="164"/>
      <c r="AT123" s="73"/>
      <c r="AU123" s="73"/>
      <c r="AV123" s="74"/>
      <c r="AW123" s="164"/>
      <c r="AX123" s="73"/>
      <c r="AY123" s="73"/>
      <c r="AZ123" s="74"/>
      <c r="BA123" s="77"/>
      <c r="BB123" s="74"/>
      <c r="BC123" s="77"/>
      <c r="BD123" s="74"/>
      <c r="BE123" s="77"/>
      <c r="BF123" s="74"/>
      <c r="BG123" s="80"/>
      <c r="BH123" s="80"/>
      <c r="BI123" s="80"/>
      <c r="BJ123" s="80"/>
    </row>
    <row r="124" spans="1:62" s="81" customFormat="1" ht="16.5" customHeight="1">
      <c r="A124" s="203">
        <v>114</v>
      </c>
      <c r="B124" s="204">
        <v>3</v>
      </c>
      <c r="C124" s="204">
        <v>25</v>
      </c>
      <c r="D124" s="207">
        <v>20</v>
      </c>
      <c r="E124" s="208">
        <v>80</v>
      </c>
      <c r="F124" s="179">
        <v>8</v>
      </c>
      <c r="G124" s="212">
        <v>0.2760258067362974</v>
      </c>
      <c r="H124" s="213">
        <v>0.6011842070716558</v>
      </c>
      <c r="I124" s="208">
        <v>80</v>
      </c>
      <c r="J124" s="24">
        <v>23</v>
      </c>
      <c r="K124" s="221">
        <v>0.1960985100250585</v>
      </c>
      <c r="L124" s="222">
        <v>1.22791984514941</v>
      </c>
      <c r="M124" s="208">
        <v>80</v>
      </c>
      <c r="N124" s="24">
        <v>24</v>
      </c>
      <c r="O124" s="221">
        <v>0.20476094840906534</v>
      </c>
      <c r="P124" s="222">
        <v>1.337908036904833</v>
      </c>
      <c r="Q124" s="208">
        <v>80</v>
      </c>
      <c r="R124" s="24">
        <v>26</v>
      </c>
      <c r="S124" s="221">
        <v>0.21481307608764855</v>
      </c>
      <c r="T124" s="222">
        <v>1.5205543590864203</v>
      </c>
      <c r="U124" s="208">
        <v>80</v>
      </c>
      <c r="V124" s="24">
        <v>20</v>
      </c>
      <c r="W124" s="221">
        <v>0.2179279738526225</v>
      </c>
      <c r="X124" s="222">
        <v>1.1866178176275295</v>
      </c>
      <c r="Y124" s="227">
        <v>80</v>
      </c>
      <c r="Z124" s="24">
        <v>13</v>
      </c>
      <c r="AA124" s="221">
        <v>0.20553170254628475</v>
      </c>
      <c r="AB124" s="222">
        <v>0.7274280782369383</v>
      </c>
      <c r="AC124" s="227">
        <v>80</v>
      </c>
      <c r="AD124" s="72">
        <v>9</v>
      </c>
      <c r="AE124" s="230">
        <v>0.2167615589353363</v>
      </c>
      <c r="AF124" s="232">
        <v>0.5311200097813078</v>
      </c>
      <c r="AG124" s="164"/>
      <c r="AH124" s="76"/>
      <c r="AI124" s="73"/>
      <c r="AJ124" s="236">
        <v>7.132732353858095</v>
      </c>
      <c r="AK124" s="164"/>
      <c r="AL124" s="73"/>
      <c r="AM124" s="73"/>
      <c r="AN124" s="74"/>
      <c r="AO124" s="164"/>
      <c r="AP124" s="73"/>
      <c r="AQ124" s="73"/>
      <c r="AR124" s="74"/>
      <c r="AS124" s="164"/>
      <c r="AT124" s="73"/>
      <c r="AU124" s="73"/>
      <c r="AV124" s="74"/>
      <c r="AW124" s="164"/>
      <c r="AX124" s="73"/>
      <c r="AY124" s="73"/>
      <c r="AZ124" s="74"/>
      <c r="BA124" s="77"/>
      <c r="BB124" s="74"/>
      <c r="BC124" s="77"/>
      <c r="BD124" s="74"/>
      <c r="BE124" s="77"/>
      <c r="BF124" s="74"/>
      <c r="BG124" s="80"/>
      <c r="BH124" s="80"/>
      <c r="BI124" s="80"/>
      <c r="BJ124" s="80"/>
    </row>
    <row r="125" spans="1:62" s="81" customFormat="1" ht="16.5" customHeight="1">
      <c r="A125" s="203">
        <v>115</v>
      </c>
      <c r="B125" s="204">
        <v>4</v>
      </c>
      <c r="C125" s="204">
        <v>27</v>
      </c>
      <c r="D125" s="207">
        <v>20</v>
      </c>
      <c r="E125" s="208">
        <v>80</v>
      </c>
      <c r="F125" s="179">
        <v>13</v>
      </c>
      <c r="G125" s="212">
        <v>0.2760258067362974</v>
      </c>
      <c r="H125" s="213">
        <v>0.9769243364914406</v>
      </c>
      <c r="I125" s="208">
        <v>80</v>
      </c>
      <c r="J125" s="24">
        <v>21</v>
      </c>
      <c r="K125" s="221">
        <v>0.1960985100250585</v>
      </c>
      <c r="L125" s="222">
        <v>1.1211442064407655</v>
      </c>
      <c r="M125" s="208">
        <v>80</v>
      </c>
      <c r="N125" s="24">
        <v>24</v>
      </c>
      <c r="O125" s="221">
        <v>0.20476094840906534</v>
      </c>
      <c r="P125" s="222">
        <v>1.337908036904833</v>
      </c>
      <c r="Q125" s="208">
        <v>80</v>
      </c>
      <c r="R125" s="24">
        <v>24</v>
      </c>
      <c r="S125" s="221">
        <v>0.21481307608764855</v>
      </c>
      <c r="T125" s="222">
        <v>1.4035886391566958</v>
      </c>
      <c r="U125" s="208">
        <v>80</v>
      </c>
      <c r="V125" s="24">
        <v>24</v>
      </c>
      <c r="W125" s="221">
        <v>0.2179279738526225</v>
      </c>
      <c r="X125" s="222">
        <v>1.4239413811530355</v>
      </c>
      <c r="Y125" s="227">
        <v>80</v>
      </c>
      <c r="Z125" s="24">
        <v>18</v>
      </c>
      <c r="AA125" s="221">
        <v>0.20553170254628475</v>
      </c>
      <c r="AB125" s="222">
        <v>1.0072081083280684</v>
      </c>
      <c r="AC125" s="227">
        <v>80</v>
      </c>
      <c r="AD125" s="72">
        <v>15</v>
      </c>
      <c r="AE125" s="230">
        <v>0.2167615589353363</v>
      </c>
      <c r="AF125" s="232">
        <v>0.8852000163021797</v>
      </c>
      <c r="AG125" s="164"/>
      <c r="AH125" s="76"/>
      <c r="AI125" s="73"/>
      <c r="AJ125" s="236">
        <v>8.15591472477702</v>
      </c>
      <c r="AK125" s="164"/>
      <c r="AL125" s="73"/>
      <c r="AM125" s="73"/>
      <c r="AN125" s="74"/>
      <c r="AO125" s="164"/>
      <c r="AP125" s="73"/>
      <c r="AQ125" s="73"/>
      <c r="AR125" s="74"/>
      <c r="AS125" s="164"/>
      <c r="AT125" s="73"/>
      <c r="AU125" s="73"/>
      <c r="AV125" s="74"/>
      <c r="AW125" s="164"/>
      <c r="AX125" s="73"/>
      <c r="AY125" s="73"/>
      <c r="AZ125" s="74"/>
      <c r="BA125" s="77"/>
      <c r="BB125" s="74"/>
      <c r="BC125" s="77"/>
      <c r="BD125" s="74"/>
      <c r="BE125" s="77"/>
      <c r="BF125" s="74"/>
      <c r="BG125" s="80"/>
      <c r="BH125" s="80"/>
      <c r="BI125" s="80"/>
      <c r="BJ125" s="80"/>
    </row>
    <row r="126" spans="1:62" s="81" customFormat="1" ht="16.5" customHeight="1">
      <c r="A126" s="203">
        <v>116</v>
      </c>
      <c r="B126" s="204">
        <v>4</v>
      </c>
      <c r="C126" s="204">
        <v>33</v>
      </c>
      <c r="D126" s="207">
        <v>20</v>
      </c>
      <c r="E126" s="208">
        <v>80</v>
      </c>
      <c r="F126" s="179">
        <v>10</v>
      </c>
      <c r="G126" s="212">
        <v>0.2760258067362974</v>
      </c>
      <c r="H126" s="213">
        <v>0.7514802588395697</v>
      </c>
      <c r="I126" s="208">
        <v>80</v>
      </c>
      <c r="J126" s="24">
        <v>23</v>
      </c>
      <c r="K126" s="221">
        <v>0.1960985100250585</v>
      </c>
      <c r="L126" s="222">
        <v>1.22791984514941</v>
      </c>
      <c r="M126" s="208">
        <v>80</v>
      </c>
      <c r="N126" s="24">
        <v>23</v>
      </c>
      <c r="O126" s="221">
        <v>0.20476094840906534</v>
      </c>
      <c r="P126" s="222">
        <v>1.282161868700465</v>
      </c>
      <c r="Q126" s="208">
        <v>80</v>
      </c>
      <c r="R126" s="24">
        <v>24</v>
      </c>
      <c r="S126" s="221">
        <v>0.21481307608764855</v>
      </c>
      <c r="T126" s="222">
        <v>1.4035886391566958</v>
      </c>
      <c r="U126" s="208">
        <v>80</v>
      </c>
      <c r="V126" s="24">
        <v>21</v>
      </c>
      <c r="W126" s="221">
        <v>0.2179279738526225</v>
      </c>
      <c r="X126" s="222">
        <v>1.245948708508906</v>
      </c>
      <c r="Y126" s="227">
        <v>80</v>
      </c>
      <c r="Z126" s="24">
        <v>19</v>
      </c>
      <c r="AA126" s="221">
        <v>0.20553170254628475</v>
      </c>
      <c r="AB126" s="222">
        <v>1.0631641143462944</v>
      </c>
      <c r="AC126" s="227">
        <v>80</v>
      </c>
      <c r="AD126" s="72">
        <v>15</v>
      </c>
      <c r="AE126" s="230">
        <v>0.2167615589353363</v>
      </c>
      <c r="AF126" s="232">
        <v>0.8852000163021797</v>
      </c>
      <c r="AG126" s="164"/>
      <c r="AH126" s="76"/>
      <c r="AI126" s="73"/>
      <c r="AJ126" s="236">
        <v>7.859463451003521</v>
      </c>
      <c r="AK126" s="164"/>
      <c r="AL126" s="73"/>
      <c r="AM126" s="73"/>
      <c r="AN126" s="74"/>
      <c r="AO126" s="164"/>
      <c r="AP126" s="73"/>
      <c r="AQ126" s="73"/>
      <c r="AR126" s="74"/>
      <c r="AS126" s="164"/>
      <c r="AT126" s="73"/>
      <c r="AU126" s="73"/>
      <c r="AV126" s="74"/>
      <c r="AW126" s="164"/>
      <c r="AX126" s="73"/>
      <c r="AY126" s="73"/>
      <c r="AZ126" s="74"/>
      <c r="BA126" s="77"/>
      <c r="BB126" s="74"/>
      <c r="BC126" s="77"/>
      <c r="BD126" s="74"/>
      <c r="BE126" s="77"/>
      <c r="BF126" s="74"/>
      <c r="BG126" s="80"/>
      <c r="BH126" s="80"/>
      <c r="BI126" s="80"/>
      <c r="BJ126" s="80"/>
    </row>
    <row r="127" spans="1:62" s="81" customFormat="1" ht="16.5" customHeight="1">
      <c r="A127" s="203">
        <v>117</v>
      </c>
      <c r="B127" s="204">
        <v>4</v>
      </c>
      <c r="C127" s="204">
        <v>3</v>
      </c>
      <c r="D127" s="207">
        <v>20</v>
      </c>
      <c r="E127" s="208">
        <v>80</v>
      </c>
      <c r="F127" s="179">
        <v>16</v>
      </c>
      <c r="G127" s="212">
        <v>0.2760258067362974</v>
      </c>
      <c r="H127" s="213">
        <v>1.2023684141433115</v>
      </c>
      <c r="I127" s="208">
        <v>80</v>
      </c>
      <c r="J127" s="24">
        <v>33</v>
      </c>
      <c r="K127" s="221">
        <v>0.1960985100250585</v>
      </c>
      <c r="L127" s="222">
        <v>1.7617980386926315</v>
      </c>
      <c r="M127" s="208">
        <v>80</v>
      </c>
      <c r="N127" s="24">
        <v>28</v>
      </c>
      <c r="O127" s="221">
        <v>0.20476094840906534</v>
      </c>
      <c r="P127" s="222">
        <v>1.560892709722305</v>
      </c>
      <c r="Q127" s="208">
        <v>80</v>
      </c>
      <c r="R127" s="24">
        <v>29</v>
      </c>
      <c r="S127" s="221">
        <v>0.21481307608764855</v>
      </c>
      <c r="T127" s="222">
        <v>1.6960029389810072</v>
      </c>
      <c r="U127" s="208">
        <v>80</v>
      </c>
      <c r="V127" s="24">
        <v>25</v>
      </c>
      <c r="W127" s="221">
        <v>0.2179279738526225</v>
      </c>
      <c r="X127" s="222">
        <v>1.483272272034412</v>
      </c>
      <c r="Y127" s="227">
        <v>80</v>
      </c>
      <c r="Z127" s="24">
        <v>18</v>
      </c>
      <c r="AA127" s="221">
        <v>0.20553170254628475</v>
      </c>
      <c r="AB127" s="222">
        <v>1.0072081083280684</v>
      </c>
      <c r="AC127" s="227">
        <v>80</v>
      </c>
      <c r="AD127" s="72">
        <v>15</v>
      </c>
      <c r="AE127" s="230">
        <v>0.2167615589353363</v>
      </c>
      <c r="AF127" s="232">
        <v>0.8852000163021797</v>
      </c>
      <c r="AG127" s="164"/>
      <c r="AH127" s="76"/>
      <c r="AI127" s="73"/>
      <c r="AJ127" s="236">
        <v>9.596742498203916</v>
      </c>
      <c r="AK127" s="164"/>
      <c r="AL127" s="73"/>
      <c r="AM127" s="73"/>
      <c r="AN127" s="74"/>
      <c r="AO127" s="164"/>
      <c r="AP127" s="73"/>
      <c r="AQ127" s="73"/>
      <c r="AR127" s="74"/>
      <c r="AS127" s="164"/>
      <c r="AT127" s="73"/>
      <c r="AU127" s="73"/>
      <c r="AV127" s="74"/>
      <c r="AW127" s="164"/>
      <c r="AX127" s="73"/>
      <c r="AY127" s="73"/>
      <c r="AZ127" s="74"/>
      <c r="BA127" s="77"/>
      <c r="BB127" s="74"/>
      <c r="BC127" s="77"/>
      <c r="BD127" s="74"/>
      <c r="BE127" s="77"/>
      <c r="BF127" s="74"/>
      <c r="BG127" s="80"/>
      <c r="BH127" s="80"/>
      <c r="BI127" s="80"/>
      <c r="BJ127" s="80"/>
    </row>
    <row r="128" spans="1:62" s="81" customFormat="1" ht="16.5" customHeight="1">
      <c r="A128" s="203">
        <v>118</v>
      </c>
      <c r="B128" s="204">
        <v>4</v>
      </c>
      <c r="C128" s="204">
        <v>23</v>
      </c>
      <c r="D128" s="207">
        <v>20</v>
      </c>
      <c r="E128" s="208">
        <v>80</v>
      </c>
      <c r="F128" s="179">
        <v>16</v>
      </c>
      <c r="G128" s="212">
        <v>0.2760258067362974</v>
      </c>
      <c r="H128" s="213">
        <v>1.2023684141433115</v>
      </c>
      <c r="I128" s="208">
        <v>80</v>
      </c>
      <c r="J128" s="24">
        <v>33</v>
      </c>
      <c r="K128" s="221">
        <v>0.1960985100250585</v>
      </c>
      <c r="L128" s="222">
        <v>1.7617980386926315</v>
      </c>
      <c r="M128" s="208">
        <v>80</v>
      </c>
      <c r="N128" s="24">
        <v>31</v>
      </c>
      <c r="O128" s="221">
        <v>0.20476094840906534</v>
      </c>
      <c r="P128" s="222">
        <v>1.7281312143354093</v>
      </c>
      <c r="Q128" s="208">
        <v>80</v>
      </c>
      <c r="R128" s="24">
        <v>29</v>
      </c>
      <c r="S128" s="221">
        <v>0.21481307608764855</v>
      </c>
      <c r="T128" s="222">
        <v>1.6960029389810072</v>
      </c>
      <c r="U128" s="208">
        <v>80</v>
      </c>
      <c r="V128" s="24">
        <v>27</v>
      </c>
      <c r="W128" s="221">
        <v>0.2179279738526225</v>
      </c>
      <c r="X128" s="222">
        <v>1.6019340537971647</v>
      </c>
      <c r="Y128" s="227">
        <v>80</v>
      </c>
      <c r="Z128" s="24">
        <v>22</v>
      </c>
      <c r="AA128" s="221">
        <v>0.20553170254628475</v>
      </c>
      <c r="AB128" s="222">
        <v>1.2310321324009725</v>
      </c>
      <c r="AC128" s="227">
        <v>80</v>
      </c>
      <c r="AD128" s="72">
        <v>16</v>
      </c>
      <c r="AE128" s="230">
        <v>0.2167615589353363</v>
      </c>
      <c r="AF128" s="232">
        <v>0.9442133507223249</v>
      </c>
      <c r="AG128" s="164"/>
      <c r="AH128" s="76"/>
      <c r="AI128" s="73"/>
      <c r="AJ128" s="236">
        <v>10.165480143072822</v>
      </c>
      <c r="AK128" s="164"/>
      <c r="AL128" s="73"/>
      <c r="AM128" s="73"/>
      <c r="AN128" s="74"/>
      <c r="AO128" s="164"/>
      <c r="AP128" s="73"/>
      <c r="AQ128" s="73"/>
      <c r="AR128" s="74"/>
      <c r="AS128" s="164"/>
      <c r="AT128" s="73"/>
      <c r="AU128" s="73"/>
      <c r="AV128" s="74"/>
      <c r="AW128" s="164"/>
      <c r="AX128" s="73"/>
      <c r="AY128" s="73"/>
      <c r="AZ128" s="74"/>
      <c r="BA128" s="77"/>
      <c r="BB128" s="74"/>
      <c r="BC128" s="77"/>
      <c r="BD128" s="74"/>
      <c r="BE128" s="77"/>
      <c r="BF128" s="74"/>
      <c r="BG128" s="80"/>
      <c r="BH128" s="80"/>
      <c r="BI128" s="80"/>
      <c r="BJ128" s="80"/>
    </row>
    <row r="129" spans="1:62" s="81" customFormat="1" ht="16.5" customHeight="1">
      <c r="A129" s="203">
        <v>119</v>
      </c>
      <c r="B129" s="204">
        <v>4</v>
      </c>
      <c r="C129" s="204">
        <v>1</v>
      </c>
      <c r="D129" s="207">
        <v>20</v>
      </c>
      <c r="E129" s="208">
        <v>80</v>
      </c>
      <c r="F129" s="179">
        <v>11</v>
      </c>
      <c r="G129" s="212">
        <v>0.2760258067362974</v>
      </c>
      <c r="H129" s="213">
        <v>0.8266282847235267</v>
      </c>
      <c r="I129" s="208">
        <v>80</v>
      </c>
      <c r="J129" s="24">
        <v>23</v>
      </c>
      <c r="K129" s="221">
        <v>0.1960985100250585</v>
      </c>
      <c r="L129" s="222">
        <v>1.22791984514941</v>
      </c>
      <c r="M129" s="208">
        <v>80</v>
      </c>
      <c r="N129" s="24">
        <v>22</v>
      </c>
      <c r="O129" s="221">
        <v>0.20476094840906534</v>
      </c>
      <c r="P129" s="222">
        <v>1.226415700496097</v>
      </c>
      <c r="Q129" s="208">
        <v>80</v>
      </c>
      <c r="R129" s="24">
        <v>19</v>
      </c>
      <c r="S129" s="221">
        <v>0.21481307608764855</v>
      </c>
      <c r="T129" s="222">
        <v>1.1111743393323839</v>
      </c>
      <c r="U129" s="208">
        <v>80</v>
      </c>
      <c r="V129" s="24">
        <v>17</v>
      </c>
      <c r="W129" s="221">
        <v>0.2179279738526225</v>
      </c>
      <c r="X129" s="222">
        <v>1.0086251449834</v>
      </c>
      <c r="Y129" s="227">
        <v>80</v>
      </c>
      <c r="Z129" s="24">
        <v>11</v>
      </c>
      <c r="AA129" s="221">
        <v>0.20553170254628475</v>
      </c>
      <c r="AB129" s="222">
        <v>0.6155160662004863</v>
      </c>
      <c r="AC129" s="227">
        <v>80</v>
      </c>
      <c r="AD129" s="72">
        <v>7</v>
      </c>
      <c r="AE129" s="230">
        <v>0.2167615589353363</v>
      </c>
      <c r="AF129" s="232">
        <v>0.4130933409410172</v>
      </c>
      <c r="AG129" s="164"/>
      <c r="AH129" s="76"/>
      <c r="AI129" s="73"/>
      <c r="AJ129" s="236">
        <v>6.429372721826321</v>
      </c>
      <c r="AK129" s="164"/>
      <c r="AL129" s="73"/>
      <c r="AM129" s="73"/>
      <c r="AN129" s="74"/>
      <c r="AO129" s="164"/>
      <c r="AP129" s="73"/>
      <c r="AQ129" s="73"/>
      <c r="AR129" s="74"/>
      <c r="AS129" s="164"/>
      <c r="AT129" s="73"/>
      <c r="AU129" s="73"/>
      <c r="AV129" s="74"/>
      <c r="AW129" s="164"/>
      <c r="AX129" s="73"/>
      <c r="AY129" s="73"/>
      <c r="AZ129" s="74"/>
      <c r="BA129" s="77"/>
      <c r="BB129" s="74"/>
      <c r="BC129" s="77"/>
      <c r="BD129" s="74"/>
      <c r="BE129" s="77"/>
      <c r="BF129" s="74"/>
      <c r="BG129" s="80"/>
      <c r="BH129" s="80"/>
      <c r="BI129" s="80"/>
      <c r="BJ129" s="80"/>
    </row>
    <row r="130" spans="1:62" s="81" customFormat="1" ht="16.5" customHeight="1">
      <c r="A130" s="203">
        <v>120</v>
      </c>
      <c r="B130" s="204">
        <v>4</v>
      </c>
      <c r="C130" s="204">
        <v>13</v>
      </c>
      <c r="D130" s="207">
        <v>20</v>
      </c>
      <c r="E130" s="208">
        <v>80</v>
      </c>
      <c r="F130" s="179">
        <v>14</v>
      </c>
      <c r="G130" s="212">
        <v>0.2760258067362974</v>
      </c>
      <c r="H130" s="213">
        <v>1.0520723623753976</v>
      </c>
      <c r="I130" s="208">
        <v>80</v>
      </c>
      <c r="J130" s="24">
        <v>32</v>
      </c>
      <c r="K130" s="221">
        <v>0.1960985100250585</v>
      </c>
      <c r="L130" s="222">
        <v>1.7084102193383095</v>
      </c>
      <c r="M130" s="208">
        <v>80</v>
      </c>
      <c r="N130" s="24">
        <v>32</v>
      </c>
      <c r="O130" s="221">
        <v>0.20476094840906534</v>
      </c>
      <c r="P130" s="222">
        <v>1.7838773825397771</v>
      </c>
      <c r="Q130" s="208">
        <v>80</v>
      </c>
      <c r="R130" s="24">
        <v>26</v>
      </c>
      <c r="S130" s="221">
        <v>0.21481307608764855</v>
      </c>
      <c r="T130" s="222">
        <v>1.5205543590864203</v>
      </c>
      <c r="U130" s="208">
        <v>80</v>
      </c>
      <c r="V130" s="24">
        <v>25</v>
      </c>
      <c r="W130" s="221">
        <v>0.2179279738526225</v>
      </c>
      <c r="X130" s="222">
        <v>1.483272272034412</v>
      </c>
      <c r="Y130" s="227">
        <v>80</v>
      </c>
      <c r="Z130" s="24">
        <v>14</v>
      </c>
      <c r="AA130" s="221">
        <v>0.20553170254628475</v>
      </c>
      <c r="AB130" s="222">
        <v>0.7833840842551644</v>
      </c>
      <c r="AC130" s="227">
        <v>80</v>
      </c>
      <c r="AD130" s="72">
        <v>8</v>
      </c>
      <c r="AE130" s="230">
        <v>0.2167615589353363</v>
      </c>
      <c r="AF130" s="232">
        <v>0.47210667536116246</v>
      </c>
      <c r="AG130" s="164"/>
      <c r="AH130" s="76"/>
      <c r="AI130" s="73"/>
      <c r="AJ130" s="236">
        <v>8.803677354990644</v>
      </c>
      <c r="AK130" s="164"/>
      <c r="AL130" s="73"/>
      <c r="AM130" s="73"/>
      <c r="AN130" s="74"/>
      <c r="AO130" s="164"/>
      <c r="AP130" s="73"/>
      <c r="AQ130" s="73"/>
      <c r="AR130" s="74"/>
      <c r="AS130" s="164"/>
      <c r="AT130" s="73"/>
      <c r="AU130" s="73"/>
      <c r="AV130" s="74"/>
      <c r="AW130" s="164"/>
      <c r="AX130" s="73"/>
      <c r="AY130" s="73"/>
      <c r="AZ130" s="74"/>
      <c r="BA130" s="77"/>
      <c r="BB130" s="74"/>
      <c r="BC130" s="77"/>
      <c r="BD130" s="74"/>
      <c r="BE130" s="77"/>
      <c r="BF130" s="74"/>
      <c r="BG130" s="80"/>
      <c r="BH130" s="80"/>
      <c r="BI130" s="80"/>
      <c r="BJ130" s="80"/>
    </row>
    <row r="131" spans="1:62" s="81" customFormat="1" ht="16.5" customHeight="1">
      <c r="A131" s="203">
        <v>121</v>
      </c>
      <c r="B131" s="204">
        <v>4</v>
      </c>
      <c r="C131" s="204">
        <v>6</v>
      </c>
      <c r="D131" s="207">
        <v>20</v>
      </c>
      <c r="E131" s="208">
        <v>80</v>
      </c>
      <c r="F131" s="179">
        <v>13</v>
      </c>
      <c r="G131" s="212">
        <v>0.2760258067362974</v>
      </c>
      <c r="H131" s="213">
        <v>0.9769243364914406</v>
      </c>
      <c r="I131" s="208">
        <v>80</v>
      </c>
      <c r="J131" s="24">
        <v>27</v>
      </c>
      <c r="K131" s="221">
        <v>0.1960985100250585</v>
      </c>
      <c r="L131" s="222">
        <v>1.4414711225666985</v>
      </c>
      <c r="M131" s="208">
        <v>80</v>
      </c>
      <c r="N131" s="24">
        <v>28</v>
      </c>
      <c r="O131" s="221">
        <v>0.20476094840906534</v>
      </c>
      <c r="P131" s="222">
        <v>1.560892709722305</v>
      </c>
      <c r="Q131" s="208">
        <v>80</v>
      </c>
      <c r="R131" s="24">
        <v>23</v>
      </c>
      <c r="S131" s="221">
        <v>0.21481307608764855</v>
      </c>
      <c r="T131" s="222">
        <v>1.3451057791918333</v>
      </c>
      <c r="U131" s="208">
        <v>80</v>
      </c>
      <c r="V131" s="24">
        <v>24</v>
      </c>
      <c r="W131" s="221">
        <v>0.2179279738526225</v>
      </c>
      <c r="X131" s="222">
        <v>1.4239413811530355</v>
      </c>
      <c r="Y131" s="227">
        <v>80</v>
      </c>
      <c r="Z131" s="24">
        <v>15</v>
      </c>
      <c r="AA131" s="221">
        <v>0.20553170254628475</v>
      </c>
      <c r="AB131" s="222">
        <v>0.8393400902733904</v>
      </c>
      <c r="AC131" s="227">
        <v>80</v>
      </c>
      <c r="AD131" s="72">
        <v>9</v>
      </c>
      <c r="AE131" s="230">
        <v>0.2167615589353363</v>
      </c>
      <c r="AF131" s="232">
        <v>0.5311200097813078</v>
      </c>
      <c r="AG131" s="164"/>
      <c r="AH131" s="76"/>
      <c r="AI131" s="73"/>
      <c r="AJ131" s="236">
        <v>8.118795429180011</v>
      </c>
      <c r="AK131" s="164"/>
      <c r="AL131" s="73"/>
      <c r="AM131" s="73"/>
      <c r="AN131" s="74"/>
      <c r="AO131" s="164"/>
      <c r="AP131" s="73"/>
      <c r="AQ131" s="73"/>
      <c r="AR131" s="74"/>
      <c r="AS131" s="164"/>
      <c r="AT131" s="73"/>
      <c r="AU131" s="73"/>
      <c r="AV131" s="74"/>
      <c r="AW131" s="164"/>
      <c r="AX131" s="73"/>
      <c r="AY131" s="73"/>
      <c r="AZ131" s="74"/>
      <c r="BA131" s="77"/>
      <c r="BB131" s="74"/>
      <c r="BC131" s="77"/>
      <c r="BD131" s="74"/>
      <c r="BE131" s="77"/>
      <c r="BF131" s="74"/>
      <c r="BG131" s="80"/>
      <c r="BH131" s="80"/>
      <c r="BI131" s="80"/>
      <c r="BJ131" s="80"/>
    </row>
    <row r="132" spans="1:62" s="81" customFormat="1" ht="16.5" customHeight="1">
      <c r="A132" s="203">
        <v>122</v>
      </c>
      <c r="B132" s="204">
        <v>4</v>
      </c>
      <c r="C132" s="204">
        <v>17</v>
      </c>
      <c r="D132" s="207">
        <v>20</v>
      </c>
      <c r="E132" s="208">
        <v>80</v>
      </c>
      <c r="F132" s="179">
        <v>9</v>
      </c>
      <c r="G132" s="212">
        <v>0.2760258067362974</v>
      </c>
      <c r="H132" s="213">
        <v>0.6763322329556127</v>
      </c>
      <c r="I132" s="208">
        <v>80</v>
      </c>
      <c r="J132" s="24">
        <v>20</v>
      </c>
      <c r="K132" s="221">
        <v>0.1960985100250585</v>
      </c>
      <c r="L132" s="222">
        <v>1.0677563870864435</v>
      </c>
      <c r="M132" s="208">
        <v>80</v>
      </c>
      <c r="N132" s="24">
        <v>20</v>
      </c>
      <c r="O132" s="221">
        <v>0.20476094840906534</v>
      </c>
      <c r="P132" s="222">
        <v>1.1149233640873608</v>
      </c>
      <c r="Q132" s="208">
        <v>80</v>
      </c>
      <c r="R132" s="24">
        <v>16</v>
      </c>
      <c r="S132" s="221">
        <v>0.21481307608764855</v>
      </c>
      <c r="T132" s="222">
        <v>0.935725759437797</v>
      </c>
      <c r="U132" s="208">
        <v>80</v>
      </c>
      <c r="V132" s="24">
        <v>14</v>
      </c>
      <c r="W132" s="221">
        <v>0.2179279738526225</v>
      </c>
      <c r="X132" s="222">
        <v>0.8306324723392706</v>
      </c>
      <c r="Y132" s="227">
        <v>80</v>
      </c>
      <c r="Z132" s="24">
        <v>8</v>
      </c>
      <c r="AA132" s="221">
        <v>0.20553170254628475</v>
      </c>
      <c r="AB132" s="222">
        <v>0.44764804814580816</v>
      </c>
      <c r="AC132" s="227">
        <v>80</v>
      </c>
      <c r="AD132" s="72">
        <v>6</v>
      </c>
      <c r="AE132" s="230">
        <v>0.2167615589353363</v>
      </c>
      <c r="AF132" s="232">
        <v>0.3540800065208719</v>
      </c>
      <c r="AG132" s="164"/>
      <c r="AH132" s="76"/>
      <c r="AI132" s="73"/>
      <c r="AJ132" s="236">
        <v>5.427098270573164</v>
      </c>
      <c r="AK132" s="164"/>
      <c r="AL132" s="73"/>
      <c r="AM132" s="73"/>
      <c r="AN132" s="74"/>
      <c r="AO132" s="164"/>
      <c r="AP132" s="73"/>
      <c r="AQ132" s="73"/>
      <c r="AR132" s="74"/>
      <c r="AS132" s="164"/>
      <c r="AT132" s="73"/>
      <c r="AU132" s="73"/>
      <c r="AV132" s="74"/>
      <c r="AW132" s="164"/>
      <c r="AX132" s="73"/>
      <c r="AY132" s="73"/>
      <c r="AZ132" s="74"/>
      <c r="BA132" s="77"/>
      <c r="BB132" s="74"/>
      <c r="BC132" s="77"/>
      <c r="BD132" s="74"/>
      <c r="BE132" s="77"/>
      <c r="BF132" s="74"/>
      <c r="BG132" s="80"/>
      <c r="BH132" s="80"/>
      <c r="BI132" s="80"/>
      <c r="BJ132" s="80"/>
    </row>
    <row r="133" spans="1:62" s="81" customFormat="1" ht="16.5" customHeight="1">
      <c r="A133" s="203">
        <v>123</v>
      </c>
      <c r="B133" s="204">
        <v>4</v>
      </c>
      <c r="C133" s="204">
        <v>10</v>
      </c>
      <c r="D133" s="207">
        <v>20</v>
      </c>
      <c r="E133" s="208">
        <v>80</v>
      </c>
      <c r="F133" s="179">
        <v>13</v>
      </c>
      <c r="G133" s="212">
        <v>0.2760258067362974</v>
      </c>
      <c r="H133" s="213">
        <v>0.9769243364914406</v>
      </c>
      <c r="I133" s="208">
        <v>80</v>
      </c>
      <c r="J133" s="24">
        <v>28</v>
      </c>
      <c r="K133" s="221">
        <v>0.1960985100250585</v>
      </c>
      <c r="L133" s="222">
        <v>1.494858941921021</v>
      </c>
      <c r="M133" s="208">
        <v>80</v>
      </c>
      <c r="N133" s="24">
        <v>27</v>
      </c>
      <c r="O133" s="221">
        <v>0.20476094840906534</v>
      </c>
      <c r="P133" s="222">
        <v>1.505146541517937</v>
      </c>
      <c r="Q133" s="208">
        <v>80</v>
      </c>
      <c r="R133" s="24">
        <v>26</v>
      </c>
      <c r="S133" s="221">
        <v>0.21481307608764855</v>
      </c>
      <c r="T133" s="222">
        <v>1.5205543590864203</v>
      </c>
      <c r="U133" s="208">
        <v>80</v>
      </c>
      <c r="V133" s="24">
        <v>25</v>
      </c>
      <c r="W133" s="221">
        <v>0.2179279738526225</v>
      </c>
      <c r="X133" s="222">
        <v>1.483272272034412</v>
      </c>
      <c r="Y133" s="227">
        <v>80</v>
      </c>
      <c r="Z133" s="24">
        <v>19</v>
      </c>
      <c r="AA133" s="221">
        <v>0.20553170254628475</v>
      </c>
      <c r="AB133" s="222">
        <v>1.0631641143462944</v>
      </c>
      <c r="AC133" s="227">
        <v>80</v>
      </c>
      <c r="AD133" s="72">
        <v>16</v>
      </c>
      <c r="AE133" s="230">
        <v>0.2167615589353363</v>
      </c>
      <c r="AF133" s="232">
        <v>0.9442133507223249</v>
      </c>
      <c r="AG133" s="164"/>
      <c r="AH133" s="76"/>
      <c r="AI133" s="73"/>
      <c r="AJ133" s="236">
        <v>8.988133916119851</v>
      </c>
      <c r="AK133" s="164"/>
      <c r="AL133" s="73"/>
      <c r="AM133" s="73"/>
      <c r="AN133" s="74"/>
      <c r="AO133" s="164"/>
      <c r="AP133" s="73"/>
      <c r="AQ133" s="73"/>
      <c r="AR133" s="74"/>
      <c r="AS133" s="164"/>
      <c r="AT133" s="73"/>
      <c r="AU133" s="73"/>
      <c r="AV133" s="74"/>
      <c r="AW133" s="164"/>
      <c r="AX133" s="73"/>
      <c r="AY133" s="73"/>
      <c r="AZ133" s="74"/>
      <c r="BA133" s="77"/>
      <c r="BB133" s="74"/>
      <c r="BC133" s="77"/>
      <c r="BD133" s="74"/>
      <c r="BE133" s="77"/>
      <c r="BF133" s="74"/>
      <c r="BG133" s="80"/>
      <c r="BH133" s="80"/>
      <c r="BI133" s="80"/>
      <c r="BJ133" s="80"/>
    </row>
    <row r="134" spans="1:62" s="81" customFormat="1" ht="16.5" customHeight="1">
      <c r="A134" s="203">
        <v>124</v>
      </c>
      <c r="B134" s="204">
        <v>4</v>
      </c>
      <c r="C134" s="204">
        <v>15</v>
      </c>
      <c r="D134" s="207">
        <v>20</v>
      </c>
      <c r="E134" s="208">
        <v>80</v>
      </c>
      <c r="F134" s="179">
        <v>18</v>
      </c>
      <c r="G134" s="212">
        <v>0.2760258067362974</v>
      </c>
      <c r="H134" s="213">
        <v>1.3526644659112255</v>
      </c>
      <c r="I134" s="208">
        <v>80</v>
      </c>
      <c r="J134" s="24">
        <v>36</v>
      </c>
      <c r="K134" s="221">
        <v>0.1960985100250585</v>
      </c>
      <c r="L134" s="222">
        <v>1.9219614967555982</v>
      </c>
      <c r="M134" s="208">
        <v>80</v>
      </c>
      <c r="N134" s="24">
        <v>36</v>
      </c>
      <c r="O134" s="221">
        <v>0.20476094840906534</v>
      </c>
      <c r="P134" s="222">
        <v>2.0068620553572494</v>
      </c>
      <c r="Q134" s="208">
        <v>80</v>
      </c>
      <c r="R134" s="24">
        <v>32</v>
      </c>
      <c r="S134" s="221">
        <v>0.21481307608764855</v>
      </c>
      <c r="T134" s="222">
        <v>1.871451518875594</v>
      </c>
      <c r="U134" s="208">
        <v>80</v>
      </c>
      <c r="V134" s="24">
        <v>30</v>
      </c>
      <c r="W134" s="221">
        <v>0.2179279738526225</v>
      </c>
      <c r="X134" s="222">
        <v>1.7799267264412943</v>
      </c>
      <c r="Y134" s="227">
        <v>80</v>
      </c>
      <c r="Z134" s="24">
        <v>24</v>
      </c>
      <c r="AA134" s="221">
        <v>0.20553170254628475</v>
      </c>
      <c r="AB134" s="222">
        <v>1.3429441444374246</v>
      </c>
      <c r="AC134" s="227">
        <v>80</v>
      </c>
      <c r="AD134" s="72">
        <v>20</v>
      </c>
      <c r="AE134" s="230">
        <v>0.2167615589353363</v>
      </c>
      <c r="AF134" s="232">
        <v>1.1802666884029063</v>
      </c>
      <c r="AG134" s="164"/>
      <c r="AH134" s="76"/>
      <c r="AI134" s="73"/>
      <c r="AJ134" s="236">
        <v>11.456077096181293</v>
      </c>
      <c r="AK134" s="164"/>
      <c r="AL134" s="73"/>
      <c r="AM134" s="73"/>
      <c r="AN134" s="74"/>
      <c r="AO134" s="164"/>
      <c r="AP134" s="73"/>
      <c r="AQ134" s="73"/>
      <c r="AR134" s="74"/>
      <c r="AS134" s="164"/>
      <c r="AT134" s="73"/>
      <c r="AU134" s="73"/>
      <c r="AV134" s="74"/>
      <c r="AW134" s="164"/>
      <c r="AX134" s="73"/>
      <c r="AY134" s="73"/>
      <c r="AZ134" s="74"/>
      <c r="BA134" s="77"/>
      <c r="BB134" s="74"/>
      <c r="BC134" s="77"/>
      <c r="BD134" s="74"/>
      <c r="BE134" s="77"/>
      <c r="BF134" s="74"/>
      <c r="BG134" s="80"/>
      <c r="BH134" s="80"/>
      <c r="BI134" s="80"/>
      <c r="BJ134" s="80"/>
    </row>
    <row r="135" spans="1:62" s="81" customFormat="1" ht="16.5" customHeight="1">
      <c r="A135" s="203">
        <v>125</v>
      </c>
      <c r="B135" s="204">
        <v>4</v>
      </c>
      <c r="C135" s="204">
        <v>34</v>
      </c>
      <c r="D135" s="207">
        <v>20</v>
      </c>
      <c r="E135" s="208">
        <v>80</v>
      </c>
      <c r="F135" s="179">
        <v>10</v>
      </c>
      <c r="G135" s="212">
        <v>0.2760258067362974</v>
      </c>
      <c r="H135" s="213">
        <v>0.7514802588395697</v>
      </c>
      <c r="I135" s="208">
        <v>80</v>
      </c>
      <c r="J135" s="24">
        <v>22</v>
      </c>
      <c r="K135" s="221">
        <v>0.1960985100250585</v>
      </c>
      <c r="L135" s="222">
        <v>1.174532025795088</v>
      </c>
      <c r="M135" s="208">
        <v>80</v>
      </c>
      <c r="N135" s="24">
        <v>24</v>
      </c>
      <c r="O135" s="221">
        <v>0.20476094840906534</v>
      </c>
      <c r="P135" s="222">
        <v>1.337908036904833</v>
      </c>
      <c r="Q135" s="208">
        <v>80</v>
      </c>
      <c r="R135" s="24">
        <v>26</v>
      </c>
      <c r="S135" s="221">
        <v>0.21481307608764855</v>
      </c>
      <c r="T135" s="222">
        <v>1.5205543590864203</v>
      </c>
      <c r="U135" s="208">
        <v>80</v>
      </c>
      <c r="V135" s="24">
        <v>25</v>
      </c>
      <c r="W135" s="221">
        <v>0.2179279738526225</v>
      </c>
      <c r="X135" s="222">
        <v>1.483272272034412</v>
      </c>
      <c r="Y135" s="227">
        <v>80</v>
      </c>
      <c r="Z135" s="24">
        <v>19</v>
      </c>
      <c r="AA135" s="221">
        <v>0.20553170254628475</v>
      </c>
      <c r="AB135" s="222">
        <v>1.0631641143462944</v>
      </c>
      <c r="AC135" s="227">
        <v>80</v>
      </c>
      <c r="AD135" s="72">
        <v>16</v>
      </c>
      <c r="AE135" s="230">
        <v>0.2167615589353363</v>
      </c>
      <c r="AF135" s="232">
        <v>0.9442133507223249</v>
      </c>
      <c r="AG135" s="164"/>
      <c r="AH135" s="76"/>
      <c r="AI135" s="73"/>
      <c r="AJ135" s="236">
        <v>8.275124417728943</v>
      </c>
      <c r="AK135" s="164"/>
      <c r="AL135" s="73"/>
      <c r="AM135" s="73"/>
      <c r="AN135" s="74"/>
      <c r="AO135" s="164"/>
      <c r="AP135" s="73"/>
      <c r="AQ135" s="73"/>
      <c r="AR135" s="74"/>
      <c r="AS135" s="164"/>
      <c r="AT135" s="73"/>
      <c r="AU135" s="73"/>
      <c r="AV135" s="74"/>
      <c r="AW135" s="164"/>
      <c r="AX135" s="73"/>
      <c r="AY135" s="73"/>
      <c r="AZ135" s="74"/>
      <c r="BA135" s="77"/>
      <c r="BB135" s="74"/>
      <c r="BC135" s="77"/>
      <c r="BD135" s="74"/>
      <c r="BE135" s="77"/>
      <c r="BF135" s="74"/>
      <c r="BG135" s="80"/>
      <c r="BH135" s="80"/>
      <c r="BI135" s="80"/>
      <c r="BJ135" s="80"/>
    </row>
    <row r="136" spans="1:62" s="81" customFormat="1" ht="16.5" customHeight="1">
      <c r="A136" s="203">
        <v>126</v>
      </c>
      <c r="B136" s="204">
        <v>4</v>
      </c>
      <c r="C136" s="204">
        <v>25</v>
      </c>
      <c r="D136" s="207">
        <v>20</v>
      </c>
      <c r="E136" s="208">
        <v>80</v>
      </c>
      <c r="F136" s="179">
        <v>11</v>
      </c>
      <c r="G136" s="212">
        <v>0.2760258067362974</v>
      </c>
      <c r="H136" s="213">
        <v>0.8266282847235267</v>
      </c>
      <c r="I136" s="208">
        <v>80</v>
      </c>
      <c r="J136" s="24">
        <v>27</v>
      </c>
      <c r="K136" s="221">
        <v>0.1960985100250585</v>
      </c>
      <c r="L136" s="222">
        <v>1.4414711225666985</v>
      </c>
      <c r="M136" s="208">
        <v>80</v>
      </c>
      <c r="N136" s="24">
        <v>26</v>
      </c>
      <c r="O136" s="221">
        <v>0.20476094840906534</v>
      </c>
      <c r="P136" s="222">
        <v>1.449400373313569</v>
      </c>
      <c r="Q136" s="208">
        <v>80</v>
      </c>
      <c r="R136" s="24">
        <v>23</v>
      </c>
      <c r="S136" s="221">
        <v>0.21481307608764855</v>
      </c>
      <c r="T136" s="222">
        <v>1.3451057791918333</v>
      </c>
      <c r="U136" s="208">
        <v>80</v>
      </c>
      <c r="V136" s="24">
        <v>22</v>
      </c>
      <c r="W136" s="221">
        <v>0.2179279738526225</v>
      </c>
      <c r="X136" s="222">
        <v>1.3052795993902826</v>
      </c>
      <c r="Y136" s="227">
        <v>80</v>
      </c>
      <c r="Z136" s="24">
        <v>15</v>
      </c>
      <c r="AA136" s="221">
        <v>0.20553170254628475</v>
      </c>
      <c r="AB136" s="222">
        <v>0.8393400902733904</v>
      </c>
      <c r="AC136" s="227">
        <v>80</v>
      </c>
      <c r="AD136" s="72">
        <v>11</v>
      </c>
      <c r="AE136" s="230">
        <v>0.2167615589353363</v>
      </c>
      <c r="AF136" s="232">
        <v>0.6491466786215985</v>
      </c>
      <c r="AG136" s="164"/>
      <c r="AH136" s="76"/>
      <c r="AI136" s="73"/>
      <c r="AJ136" s="236">
        <v>7.856371928080899</v>
      </c>
      <c r="AK136" s="164"/>
      <c r="AL136" s="73"/>
      <c r="AM136" s="73"/>
      <c r="AN136" s="74"/>
      <c r="AO136" s="164"/>
      <c r="AP136" s="73"/>
      <c r="AQ136" s="73"/>
      <c r="AR136" s="74"/>
      <c r="AS136" s="164"/>
      <c r="AT136" s="73"/>
      <c r="AU136" s="73"/>
      <c r="AV136" s="74"/>
      <c r="AW136" s="164"/>
      <c r="AX136" s="73"/>
      <c r="AY136" s="73"/>
      <c r="AZ136" s="74"/>
      <c r="BA136" s="77"/>
      <c r="BB136" s="74"/>
      <c r="BC136" s="77"/>
      <c r="BD136" s="74"/>
      <c r="BE136" s="77"/>
      <c r="BF136" s="74"/>
      <c r="BG136" s="80"/>
      <c r="BH136" s="80"/>
      <c r="BI136" s="80"/>
      <c r="BJ136" s="80"/>
    </row>
    <row r="137" spans="1:62" s="81" customFormat="1" ht="16.5" customHeight="1">
      <c r="A137" s="203">
        <v>127</v>
      </c>
      <c r="B137" s="204">
        <v>3</v>
      </c>
      <c r="C137" s="204">
        <v>35</v>
      </c>
      <c r="D137" s="207">
        <v>20</v>
      </c>
      <c r="E137" s="208">
        <v>80</v>
      </c>
      <c r="F137" s="179">
        <v>10</v>
      </c>
      <c r="G137" s="212">
        <v>0.2760258067362974</v>
      </c>
      <c r="H137" s="213">
        <v>0.7514802588395697</v>
      </c>
      <c r="I137" s="208">
        <v>80</v>
      </c>
      <c r="J137" s="24">
        <v>21</v>
      </c>
      <c r="K137" s="221">
        <v>0.1960985100250585</v>
      </c>
      <c r="L137" s="222">
        <v>1.1211442064407655</v>
      </c>
      <c r="M137" s="208">
        <v>80</v>
      </c>
      <c r="N137" s="24">
        <v>21</v>
      </c>
      <c r="O137" s="221">
        <v>0.20476094840906534</v>
      </c>
      <c r="P137" s="222">
        <v>1.1706695322917289</v>
      </c>
      <c r="Q137" s="208">
        <v>80</v>
      </c>
      <c r="R137" s="24">
        <v>26</v>
      </c>
      <c r="S137" s="221">
        <v>0.21481307608764855</v>
      </c>
      <c r="T137" s="222">
        <v>1.5205543590864203</v>
      </c>
      <c r="U137" s="208">
        <v>80</v>
      </c>
      <c r="V137" s="24">
        <v>23</v>
      </c>
      <c r="W137" s="221">
        <v>0.2179279738526225</v>
      </c>
      <c r="X137" s="222">
        <v>1.364610490271659</v>
      </c>
      <c r="Y137" s="227">
        <v>80</v>
      </c>
      <c r="Z137" s="24">
        <v>17</v>
      </c>
      <c r="AA137" s="221">
        <v>0.20553170254628475</v>
      </c>
      <c r="AB137" s="222">
        <v>0.9512521023098423</v>
      </c>
      <c r="AC137" s="227">
        <v>80</v>
      </c>
      <c r="AD137" s="72">
        <v>13</v>
      </c>
      <c r="AE137" s="230">
        <v>0.2167615589353363</v>
      </c>
      <c r="AF137" s="232">
        <v>0.767173347461889</v>
      </c>
      <c r="AG137" s="164"/>
      <c r="AH137" s="76"/>
      <c r="AI137" s="73"/>
      <c r="AJ137" s="236">
        <v>7.646884296701875</v>
      </c>
      <c r="AK137" s="164"/>
      <c r="AL137" s="73"/>
      <c r="AM137" s="73"/>
      <c r="AN137" s="74"/>
      <c r="AO137" s="164"/>
      <c r="AP137" s="73"/>
      <c r="AQ137" s="73"/>
      <c r="AR137" s="74"/>
      <c r="AS137" s="164"/>
      <c r="AT137" s="73"/>
      <c r="AU137" s="73"/>
      <c r="AV137" s="74"/>
      <c r="AW137" s="164"/>
      <c r="AX137" s="73"/>
      <c r="AY137" s="73"/>
      <c r="AZ137" s="74"/>
      <c r="BA137" s="77"/>
      <c r="BB137" s="74"/>
      <c r="BC137" s="77"/>
      <c r="BD137" s="74"/>
      <c r="BE137" s="77"/>
      <c r="BF137" s="74"/>
      <c r="BG137" s="80"/>
      <c r="BH137" s="80"/>
      <c r="BI137" s="80"/>
      <c r="BJ137" s="80"/>
    </row>
    <row r="138" spans="1:62" s="81" customFormat="1" ht="16.5" customHeight="1">
      <c r="A138" s="203">
        <v>128</v>
      </c>
      <c r="B138" s="204">
        <v>3</v>
      </c>
      <c r="C138" s="204">
        <v>29</v>
      </c>
      <c r="D138" s="207">
        <v>20</v>
      </c>
      <c r="E138" s="208">
        <v>80</v>
      </c>
      <c r="F138" s="179">
        <v>10</v>
      </c>
      <c r="G138" s="212">
        <v>0.2760258067362974</v>
      </c>
      <c r="H138" s="213">
        <v>0.7514802588395697</v>
      </c>
      <c r="I138" s="208">
        <v>80</v>
      </c>
      <c r="J138" s="24">
        <v>25</v>
      </c>
      <c r="K138" s="221">
        <v>0.1960985100250585</v>
      </c>
      <c r="L138" s="222">
        <v>1.3346954838580545</v>
      </c>
      <c r="M138" s="208">
        <v>80</v>
      </c>
      <c r="N138" s="24">
        <v>24</v>
      </c>
      <c r="O138" s="221">
        <v>0.20476094840906534</v>
      </c>
      <c r="P138" s="222">
        <v>1.337908036904833</v>
      </c>
      <c r="Q138" s="208">
        <v>80</v>
      </c>
      <c r="R138" s="24">
        <v>22</v>
      </c>
      <c r="S138" s="221">
        <v>0.21481307608764855</v>
      </c>
      <c r="T138" s="222">
        <v>1.2866229192269711</v>
      </c>
      <c r="U138" s="208">
        <v>80</v>
      </c>
      <c r="V138" s="24">
        <v>19</v>
      </c>
      <c r="W138" s="221">
        <v>0.2179279738526225</v>
      </c>
      <c r="X138" s="222">
        <v>1.127286926746153</v>
      </c>
      <c r="Y138" s="227">
        <v>80</v>
      </c>
      <c r="Z138" s="24">
        <v>12</v>
      </c>
      <c r="AA138" s="221">
        <v>0.20553170254628475</v>
      </c>
      <c r="AB138" s="222">
        <v>0.6714720722187123</v>
      </c>
      <c r="AC138" s="227">
        <v>80</v>
      </c>
      <c r="AD138" s="72">
        <v>9</v>
      </c>
      <c r="AE138" s="230">
        <v>0.2167615589353363</v>
      </c>
      <c r="AF138" s="232">
        <v>0.5311200097813078</v>
      </c>
      <c r="AG138" s="164"/>
      <c r="AH138" s="76"/>
      <c r="AI138" s="73"/>
      <c r="AJ138" s="236">
        <v>7.040585707575602</v>
      </c>
      <c r="AK138" s="164"/>
      <c r="AL138" s="73"/>
      <c r="AM138" s="73"/>
      <c r="AN138" s="74"/>
      <c r="AO138" s="164"/>
      <c r="AP138" s="73"/>
      <c r="AQ138" s="73"/>
      <c r="AR138" s="74"/>
      <c r="AS138" s="164"/>
      <c r="AT138" s="73"/>
      <c r="AU138" s="73"/>
      <c r="AV138" s="74"/>
      <c r="AW138" s="164"/>
      <c r="AX138" s="73"/>
      <c r="AY138" s="73"/>
      <c r="AZ138" s="74"/>
      <c r="BA138" s="77"/>
      <c r="BB138" s="74"/>
      <c r="BC138" s="77"/>
      <c r="BD138" s="74"/>
      <c r="BE138" s="77"/>
      <c r="BF138" s="74"/>
      <c r="BG138" s="80"/>
      <c r="BH138" s="80"/>
      <c r="BI138" s="80"/>
      <c r="BJ138" s="80"/>
    </row>
    <row r="139" spans="1:62" s="81" customFormat="1" ht="16.5" customHeight="1">
      <c r="A139" s="203">
        <v>129</v>
      </c>
      <c r="B139" s="204">
        <v>3</v>
      </c>
      <c r="C139" s="204">
        <v>5</v>
      </c>
      <c r="D139" s="207">
        <v>20</v>
      </c>
      <c r="E139" s="208">
        <v>80</v>
      </c>
      <c r="F139" s="179">
        <v>18</v>
      </c>
      <c r="G139" s="212">
        <v>0.2760258067362974</v>
      </c>
      <c r="H139" s="213">
        <v>1.3526644659112255</v>
      </c>
      <c r="I139" s="208">
        <v>80</v>
      </c>
      <c r="J139" s="24">
        <v>31</v>
      </c>
      <c r="K139" s="221">
        <v>0.1960985100250585</v>
      </c>
      <c r="L139" s="222">
        <v>1.6550223999839875</v>
      </c>
      <c r="M139" s="208">
        <v>80</v>
      </c>
      <c r="N139" s="24">
        <v>24</v>
      </c>
      <c r="O139" s="221">
        <v>0.20476094840906534</v>
      </c>
      <c r="P139" s="222">
        <v>1.337908036904833</v>
      </c>
      <c r="Q139" s="208">
        <v>80</v>
      </c>
      <c r="R139" s="24">
        <v>20</v>
      </c>
      <c r="S139" s="221">
        <v>0.21481307608764855</v>
      </c>
      <c r="T139" s="222">
        <v>1.1696571992972464</v>
      </c>
      <c r="U139" s="208">
        <v>80</v>
      </c>
      <c r="V139" s="24">
        <v>17</v>
      </c>
      <c r="W139" s="221">
        <v>0.2179279738526225</v>
      </c>
      <c r="X139" s="222">
        <v>1.0086251449834</v>
      </c>
      <c r="Y139" s="227">
        <v>80</v>
      </c>
      <c r="Z139" s="24">
        <v>12</v>
      </c>
      <c r="AA139" s="221">
        <v>0.20553170254628475</v>
      </c>
      <c r="AB139" s="222">
        <v>0.6714720722187123</v>
      </c>
      <c r="AC139" s="227">
        <v>80</v>
      </c>
      <c r="AD139" s="72">
        <v>9</v>
      </c>
      <c r="AE139" s="230">
        <v>0.2167615589353363</v>
      </c>
      <c r="AF139" s="232">
        <v>0.5311200097813078</v>
      </c>
      <c r="AG139" s="164"/>
      <c r="AH139" s="76"/>
      <c r="AI139" s="73"/>
      <c r="AJ139" s="236">
        <v>7.726469329080713</v>
      </c>
      <c r="AK139" s="164"/>
      <c r="AL139" s="73"/>
      <c r="AM139" s="73"/>
      <c r="AN139" s="74"/>
      <c r="AO139" s="164"/>
      <c r="AP139" s="73"/>
      <c r="AQ139" s="73"/>
      <c r="AR139" s="74"/>
      <c r="AS139" s="164"/>
      <c r="AT139" s="73"/>
      <c r="AU139" s="73"/>
      <c r="AV139" s="74"/>
      <c r="AW139" s="164"/>
      <c r="AX139" s="73"/>
      <c r="AY139" s="73"/>
      <c r="AZ139" s="74"/>
      <c r="BA139" s="77"/>
      <c r="BB139" s="74"/>
      <c r="BC139" s="77"/>
      <c r="BD139" s="74"/>
      <c r="BE139" s="77"/>
      <c r="BF139" s="74"/>
      <c r="BG139" s="80"/>
      <c r="BH139" s="80"/>
      <c r="BI139" s="80"/>
      <c r="BJ139" s="80"/>
    </row>
    <row r="140" spans="1:62" s="81" customFormat="1" ht="16.5" customHeight="1">
      <c r="A140" s="203">
        <v>130</v>
      </c>
      <c r="B140" s="204">
        <v>3</v>
      </c>
      <c r="C140" s="204">
        <v>24</v>
      </c>
      <c r="D140" s="207">
        <v>20</v>
      </c>
      <c r="E140" s="208">
        <v>80</v>
      </c>
      <c r="F140" s="179">
        <v>16</v>
      </c>
      <c r="G140" s="212">
        <v>0.2760258067362974</v>
      </c>
      <c r="H140" s="213">
        <v>1.2023684141433115</v>
      </c>
      <c r="I140" s="208">
        <v>80</v>
      </c>
      <c r="J140" s="24">
        <v>28</v>
      </c>
      <c r="K140" s="221">
        <v>0.1960985100250585</v>
      </c>
      <c r="L140" s="222">
        <v>1.494858941921021</v>
      </c>
      <c r="M140" s="208">
        <v>80</v>
      </c>
      <c r="N140" s="24">
        <v>25</v>
      </c>
      <c r="O140" s="221">
        <v>0.20476094840906534</v>
      </c>
      <c r="P140" s="222">
        <v>1.393654205109201</v>
      </c>
      <c r="Q140" s="208">
        <v>80</v>
      </c>
      <c r="R140" s="24">
        <v>24</v>
      </c>
      <c r="S140" s="221">
        <v>0.21481307608764855</v>
      </c>
      <c r="T140" s="222">
        <v>1.4035886391566958</v>
      </c>
      <c r="U140" s="208">
        <v>80</v>
      </c>
      <c r="V140" s="24">
        <v>21</v>
      </c>
      <c r="W140" s="221">
        <v>0.2179279738526225</v>
      </c>
      <c r="X140" s="222">
        <v>1.245948708508906</v>
      </c>
      <c r="Y140" s="227">
        <v>80</v>
      </c>
      <c r="Z140" s="24">
        <v>17</v>
      </c>
      <c r="AA140" s="221">
        <v>0.20553170254628475</v>
      </c>
      <c r="AB140" s="222">
        <v>0.9512521023098423</v>
      </c>
      <c r="AC140" s="227">
        <v>80</v>
      </c>
      <c r="AD140" s="72">
        <v>13</v>
      </c>
      <c r="AE140" s="230">
        <v>0.2167615589353363</v>
      </c>
      <c r="AF140" s="232">
        <v>0.767173347461889</v>
      </c>
      <c r="AG140" s="164"/>
      <c r="AH140" s="76"/>
      <c r="AI140" s="73"/>
      <c r="AJ140" s="236">
        <v>8.458844358610866</v>
      </c>
      <c r="AK140" s="164"/>
      <c r="AL140" s="73"/>
      <c r="AM140" s="73"/>
      <c r="AN140" s="74"/>
      <c r="AO140" s="164"/>
      <c r="AP140" s="73"/>
      <c r="AQ140" s="73"/>
      <c r="AR140" s="74"/>
      <c r="AS140" s="164"/>
      <c r="AT140" s="73"/>
      <c r="AU140" s="73"/>
      <c r="AV140" s="74"/>
      <c r="AW140" s="164"/>
      <c r="AX140" s="73"/>
      <c r="AY140" s="73"/>
      <c r="AZ140" s="74"/>
      <c r="BA140" s="77"/>
      <c r="BB140" s="74"/>
      <c r="BC140" s="77"/>
      <c r="BD140" s="74"/>
      <c r="BE140" s="77"/>
      <c r="BF140" s="74"/>
      <c r="BG140" s="80"/>
      <c r="BH140" s="80"/>
      <c r="BI140" s="80"/>
      <c r="BJ140" s="80"/>
    </row>
    <row r="141" spans="1:62" s="81" customFormat="1" ht="16.5" customHeight="1">
      <c r="A141" s="203">
        <v>131</v>
      </c>
      <c r="B141" s="204">
        <v>3</v>
      </c>
      <c r="C141" s="204">
        <v>3</v>
      </c>
      <c r="D141" s="207">
        <v>20</v>
      </c>
      <c r="E141" s="208">
        <v>80</v>
      </c>
      <c r="F141" s="179">
        <v>14</v>
      </c>
      <c r="G141" s="212">
        <v>0.2760258067362974</v>
      </c>
      <c r="H141" s="213">
        <v>1.0520723623753976</v>
      </c>
      <c r="I141" s="208">
        <v>80</v>
      </c>
      <c r="J141" s="24">
        <v>29</v>
      </c>
      <c r="K141" s="221">
        <v>0.1960985100250585</v>
      </c>
      <c r="L141" s="222">
        <v>1.548246761275343</v>
      </c>
      <c r="M141" s="208">
        <v>80</v>
      </c>
      <c r="N141" s="24">
        <v>24</v>
      </c>
      <c r="O141" s="221">
        <v>0.20476094840906534</v>
      </c>
      <c r="P141" s="222">
        <v>1.337908036904833</v>
      </c>
      <c r="Q141" s="208">
        <v>80</v>
      </c>
      <c r="R141" s="24">
        <v>23</v>
      </c>
      <c r="S141" s="221">
        <v>0.21481307608764855</v>
      </c>
      <c r="T141" s="222">
        <v>1.3451057791918333</v>
      </c>
      <c r="U141" s="208">
        <v>80</v>
      </c>
      <c r="V141" s="24">
        <v>19</v>
      </c>
      <c r="W141" s="221">
        <v>0.2179279738526225</v>
      </c>
      <c r="X141" s="222">
        <v>1.127286926746153</v>
      </c>
      <c r="Y141" s="227">
        <v>80</v>
      </c>
      <c r="Z141" s="24">
        <v>11</v>
      </c>
      <c r="AA141" s="221">
        <v>0.20553170254628475</v>
      </c>
      <c r="AB141" s="222">
        <v>0.6155160662004863</v>
      </c>
      <c r="AC141" s="227">
        <v>80</v>
      </c>
      <c r="AD141" s="72">
        <v>7</v>
      </c>
      <c r="AE141" s="230">
        <v>0.2167615589353363</v>
      </c>
      <c r="AF141" s="232">
        <v>0.4130933409410172</v>
      </c>
      <c r="AG141" s="164"/>
      <c r="AH141" s="76"/>
      <c r="AI141" s="73"/>
      <c r="AJ141" s="236">
        <v>7.439229273635064</v>
      </c>
      <c r="AK141" s="164"/>
      <c r="AL141" s="73"/>
      <c r="AM141" s="73"/>
      <c r="AN141" s="74"/>
      <c r="AO141" s="164"/>
      <c r="AP141" s="73"/>
      <c r="AQ141" s="73"/>
      <c r="AR141" s="74"/>
      <c r="AS141" s="164"/>
      <c r="AT141" s="73"/>
      <c r="AU141" s="73"/>
      <c r="AV141" s="74"/>
      <c r="AW141" s="164"/>
      <c r="AX141" s="73"/>
      <c r="AY141" s="73"/>
      <c r="AZ141" s="74"/>
      <c r="BA141" s="77"/>
      <c r="BB141" s="74"/>
      <c r="BC141" s="77"/>
      <c r="BD141" s="74"/>
      <c r="BE141" s="77"/>
      <c r="BF141" s="74"/>
      <c r="BG141" s="80"/>
      <c r="BH141" s="80"/>
      <c r="BI141" s="80"/>
      <c r="BJ141" s="80"/>
    </row>
    <row r="142" spans="1:62" s="81" customFormat="1" ht="16.5" customHeight="1">
      <c r="A142" s="203">
        <v>132</v>
      </c>
      <c r="B142" s="204">
        <v>3</v>
      </c>
      <c r="C142" s="204">
        <v>15</v>
      </c>
      <c r="D142" s="207">
        <v>20</v>
      </c>
      <c r="E142" s="208">
        <v>80</v>
      </c>
      <c r="F142" s="179">
        <v>16</v>
      </c>
      <c r="G142" s="212">
        <v>0.2760258067362974</v>
      </c>
      <c r="H142" s="213">
        <v>1.2023684141433115</v>
      </c>
      <c r="I142" s="208">
        <v>80</v>
      </c>
      <c r="J142" s="24">
        <v>29</v>
      </c>
      <c r="K142" s="221">
        <v>0.1960985100250585</v>
      </c>
      <c r="L142" s="222">
        <v>1.548246761275343</v>
      </c>
      <c r="M142" s="208">
        <v>80</v>
      </c>
      <c r="N142" s="24">
        <v>26</v>
      </c>
      <c r="O142" s="221">
        <v>0.20476094840906534</v>
      </c>
      <c r="P142" s="222">
        <v>1.449400373313569</v>
      </c>
      <c r="Q142" s="208">
        <v>80</v>
      </c>
      <c r="R142" s="24">
        <v>23</v>
      </c>
      <c r="S142" s="221">
        <v>0.21481307608764855</v>
      </c>
      <c r="T142" s="222">
        <v>1.3451057791918333</v>
      </c>
      <c r="U142" s="208">
        <v>80</v>
      </c>
      <c r="V142" s="24">
        <v>23</v>
      </c>
      <c r="W142" s="221">
        <v>0.2179279738526225</v>
      </c>
      <c r="X142" s="222">
        <v>1.364610490271659</v>
      </c>
      <c r="Y142" s="227">
        <v>80</v>
      </c>
      <c r="Z142" s="24">
        <v>17</v>
      </c>
      <c r="AA142" s="221">
        <v>0.20553170254628475</v>
      </c>
      <c r="AB142" s="222">
        <v>0.9512521023098423</v>
      </c>
      <c r="AC142" s="227">
        <v>80</v>
      </c>
      <c r="AD142" s="72">
        <v>13</v>
      </c>
      <c r="AE142" s="230">
        <v>0.2167615589353363</v>
      </c>
      <c r="AF142" s="232">
        <v>0.767173347461889</v>
      </c>
      <c r="AG142" s="164"/>
      <c r="AH142" s="76"/>
      <c r="AI142" s="73"/>
      <c r="AJ142" s="236">
        <v>8.628157267967447</v>
      </c>
      <c r="AK142" s="164"/>
      <c r="AL142" s="73"/>
      <c r="AM142" s="73"/>
      <c r="AN142" s="74"/>
      <c r="AO142" s="164"/>
      <c r="AP142" s="73"/>
      <c r="AQ142" s="73"/>
      <c r="AR142" s="74"/>
      <c r="AS142" s="164"/>
      <c r="AT142" s="73"/>
      <c r="AU142" s="73"/>
      <c r="AV142" s="74"/>
      <c r="AW142" s="164"/>
      <c r="AX142" s="73"/>
      <c r="AY142" s="73"/>
      <c r="AZ142" s="74"/>
      <c r="BA142" s="77"/>
      <c r="BB142" s="74"/>
      <c r="BC142" s="77"/>
      <c r="BD142" s="74"/>
      <c r="BE142" s="77"/>
      <c r="BF142" s="74"/>
      <c r="BG142" s="80"/>
      <c r="BH142" s="80"/>
      <c r="BI142" s="80"/>
      <c r="BJ142" s="80"/>
    </row>
    <row r="143" spans="1:62" s="81" customFormat="1" ht="16.5" customHeight="1">
      <c r="A143" s="203">
        <v>133</v>
      </c>
      <c r="B143" s="204">
        <v>3</v>
      </c>
      <c r="C143" s="204">
        <v>4</v>
      </c>
      <c r="D143" s="207">
        <v>20</v>
      </c>
      <c r="E143" s="208">
        <v>80</v>
      </c>
      <c r="F143" s="179">
        <v>15</v>
      </c>
      <c r="G143" s="212">
        <v>0.2760258067362974</v>
      </c>
      <c r="H143" s="213">
        <v>1.1272203882593546</v>
      </c>
      <c r="I143" s="208">
        <v>80</v>
      </c>
      <c r="J143" s="24">
        <v>30</v>
      </c>
      <c r="K143" s="221">
        <v>0.1960985100250585</v>
      </c>
      <c r="L143" s="222">
        <v>1.6016345806296652</v>
      </c>
      <c r="M143" s="208">
        <v>80</v>
      </c>
      <c r="N143" s="24">
        <v>25</v>
      </c>
      <c r="O143" s="221">
        <v>0.20476094840906534</v>
      </c>
      <c r="P143" s="222">
        <v>1.393654205109201</v>
      </c>
      <c r="Q143" s="208">
        <v>80</v>
      </c>
      <c r="R143" s="24">
        <v>22</v>
      </c>
      <c r="S143" s="221">
        <v>0.21481307608764855</v>
      </c>
      <c r="T143" s="222">
        <v>1.2866229192269711</v>
      </c>
      <c r="U143" s="208">
        <v>80</v>
      </c>
      <c r="V143" s="24">
        <v>23</v>
      </c>
      <c r="W143" s="221">
        <v>0.2179279738526225</v>
      </c>
      <c r="X143" s="222">
        <v>1.364610490271659</v>
      </c>
      <c r="Y143" s="227">
        <v>80</v>
      </c>
      <c r="Z143" s="24">
        <v>15</v>
      </c>
      <c r="AA143" s="221">
        <v>0.20553170254628475</v>
      </c>
      <c r="AB143" s="222">
        <v>0.8393400902733904</v>
      </c>
      <c r="AC143" s="227">
        <v>80</v>
      </c>
      <c r="AD143" s="72">
        <v>9</v>
      </c>
      <c r="AE143" s="230">
        <v>0.2167615589353363</v>
      </c>
      <c r="AF143" s="232">
        <v>0.5311200097813078</v>
      </c>
      <c r="AG143" s="164"/>
      <c r="AH143" s="76"/>
      <c r="AI143" s="73"/>
      <c r="AJ143" s="236">
        <v>8.14420268355155</v>
      </c>
      <c r="AK143" s="164"/>
      <c r="AL143" s="73"/>
      <c r="AM143" s="73"/>
      <c r="AN143" s="74"/>
      <c r="AO143" s="164"/>
      <c r="AP143" s="73"/>
      <c r="AQ143" s="73"/>
      <c r="AR143" s="74"/>
      <c r="AS143" s="164"/>
      <c r="AT143" s="73"/>
      <c r="AU143" s="73"/>
      <c r="AV143" s="74"/>
      <c r="AW143" s="164"/>
      <c r="AX143" s="73"/>
      <c r="AY143" s="73"/>
      <c r="AZ143" s="74"/>
      <c r="BA143" s="77"/>
      <c r="BB143" s="74"/>
      <c r="BC143" s="77"/>
      <c r="BD143" s="74"/>
      <c r="BE143" s="77"/>
      <c r="BF143" s="74"/>
      <c r="BG143" s="80"/>
      <c r="BH143" s="80"/>
      <c r="BI143" s="80"/>
      <c r="BJ143" s="80"/>
    </row>
    <row r="144" spans="1:62" s="81" customFormat="1" ht="16.5" customHeight="1">
      <c r="A144" s="203">
        <v>134</v>
      </c>
      <c r="B144" s="204">
        <v>3</v>
      </c>
      <c r="C144" s="204">
        <v>8</v>
      </c>
      <c r="D144" s="207">
        <v>20</v>
      </c>
      <c r="E144" s="208">
        <v>80</v>
      </c>
      <c r="F144" s="179">
        <v>16</v>
      </c>
      <c r="G144" s="212">
        <v>0.2760258067362974</v>
      </c>
      <c r="H144" s="213">
        <v>1.2023684141433115</v>
      </c>
      <c r="I144" s="208">
        <v>80</v>
      </c>
      <c r="J144" s="24">
        <v>28</v>
      </c>
      <c r="K144" s="221">
        <v>0.1960985100250585</v>
      </c>
      <c r="L144" s="222">
        <v>1.494858941921021</v>
      </c>
      <c r="M144" s="208">
        <v>80</v>
      </c>
      <c r="N144" s="24">
        <v>20</v>
      </c>
      <c r="O144" s="221">
        <v>0.20476094840906534</v>
      </c>
      <c r="P144" s="222">
        <v>1.1149233640873608</v>
      </c>
      <c r="Q144" s="208">
        <v>80</v>
      </c>
      <c r="R144" s="24">
        <v>18</v>
      </c>
      <c r="S144" s="221">
        <v>0.21481307608764855</v>
      </c>
      <c r="T144" s="222">
        <v>1.0526914793675217</v>
      </c>
      <c r="U144" s="208">
        <v>80</v>
      </c>
      <c r="V144" s="24">
        <v>10</v>
      </c>
      <c r="W144" s="221">
        <v>0.2179279738526225</v>
      </c>
      <c r="X144" s="222">
        <v>0.5933089088137647</v>
      </c>
      <c r="Y144" s="227">
        <v>80</v>
      </c>
      <c r="Z144" s="24">
        <v>12</v>
      </c>
      <c r="AA144" s="221">
        <v>0.20553170254628475</v>
      </c>
      <c r="AB144" s="222">
        <v>0.6714720722187123</v>
      </c>
      <c r="AC144" s="227">
        <v>80</v>
      </c>
      <c r="AD144" s="72">
        <v>7</v>
      </c>
      <c r="AE144" s="230">
        <v>0.2167615589353363</v>
      </c>
      <c r="AF144" s="232">
        <v>0.4130933409410172</v>
      </c>
      <c r="AG144" s="164"/>
      <c r="AH144" s="76"/>
      <c r="AI144" s="73"/>
      <c r="AJ144" s="236">
        <v>6.54271652149271</v>
      </c>
      <c r="AK144" s="164"/>
      <c r="AL144" s="73"/>
      <c r="AM144" s="73"/>
      <c r="AN144" s="74"/>
      <c r="AO144" s="164"/>
      <c r="AP144" s="73"/>
      <c r="AQ144" s="73"/>
      <c r="AR144" s="74"/>
      <c r="AS144" s="164"/>
      <c r="AT144" s="73"/>
      <c r="AU144" s="73"/>
      <c r="AV144" s="74"/>
      <c r="AW144" s="164"/>
      <c r="AX144" s="73"/>
      <c r="AY144" s="73"/>
      <c r="AZ144" s="74"/>
      <c r="BA144" s="77"/>
      <c r="BB144" s="74"/>
      <c r="BC144" s="77"/>
      <c r="BD144" s="74"/>
      <c r="BE144" s="77"/>
      <c r="BF144" s="74"/>
      <c r="BG144" s="80"/>
      <c r="BH144" s="80"/>
      <c r="BI144" s="80"/>
      <c r="BJ144" s="80"/>
    </row>
    <row r="145" spans="1:62" s="81" customFormat="1" ht="16.5" customHeight="1">
      <c r="A145" s="203">
        <v>135</v>
      </c>
      <c r="B145" s="204">
        <v>3</v>
      </c>
      <c r="C145" s="204">
        <v>16</v>
      </c>
      <c r="D145" s="207">
        <v>20</v>
      </c>
      <c r="E145" s="208">
        <v>80</v>
      </c>
      <c r="F145" s="179">
        <v>14</v>
      </c>
      <c r="G145" s="212">
        <v>0.2760258067362974</v>
      </c>
      <c r="H145" s="213">
        <v>1.0520723623753976</v>
      </c>
      <c r="I145" s="208">
        <v>80</v>
      </c>
      <c r="J145" s="24">
        <v>26</v>
      </c>
      <c r="K145" s="221">
        <v>0.1960985100250585</v>
      </c>
      <c r="L145" s="222">
        <v>1.3880833032123765</v>
      </c>
      <c r="M145" s="208">
        <v>80</v>
      </c>
      <c r="N145" s="24">
        <v>22</v>
      </c>
      <c r="O145" s="221">
        <v>0.20476094840906534</v>
      </c>
      <c r="P145" s="222">
        <v>1.226415700496097</v>
      </c>
      <c r="Q145" s="208">
        <v>80</v>
      </c>
      <c r="R145" s="24">
        <v>22</v>
      </c>
      <c r="S145" s="221">
        <v>0.21481307608764855</v>
      </c>
      <c r="T145" s="222">
        <v>1.2866229192269711</v>
      </c>
      <c r="U145" s="208">
        <v>80</v>
      </c>
      <c r="V145" s="24">
        <v>21</v>
      </c>
      <c r="W145" s="221">
        <v>0.2179279738526225</v>
      </c>
      <c r="X145" s="222">
        <v>1.245948708508906</v>
      </c>
      <c r="Y145" s="227">
        <v>80</v>
      </c>
      <c r="Z145" s="24">
        <v>18</v>
      </c>
      <c r="AA145" s="221">
        <v>0.20553170254628475</v>
      </c>
      <c r="AB145" s="222">
        <v>1.0072081083280684</v>
      </c>
      <c r="AC145" s="227">
        <v>80</v>
      </c>
      <c r="AD145" s="72">
        <v>13</v>
      </c>
      <c r="AE145" s="230">
        <v>0.2167615589353363</v>
      </c>
      <c r="AF145" s="232">
        <v>0.767173347461889</v>
      </c>
      <c r="AG145" s="164"/>
      <c r="AH145" s="76"/>
      <c r="AI145" s="73"/>
      <c r="AJ145" s="236">
        <v>7.973524449609706</v>
      </c>
      <c r="AK145" s="164"/>
      <c r="AL145" s="73"/>
      <c r="AM145" s="73"/>
      <c r="AN145" s="74"/>
      <c r="AO145" s="164"/>
      <c r="AP145" s="73"/>
      <c r="AQ145" s="73"/>
      <c r="AR145" s="74"/>
      <c r="AS145" s="164"/>
      <c r="AT145" s="73"/>
      <c r="AU145" s="73"/>
      <c r="AV145" s="74"/>
      <c r="AW145" s="164"/>
      <c r="AX145" s="73"/>
      <c r="AY145" s="73"/>
      <c r="AZ145" s="74"/>
      <c r="BA145" s="77"/>
      <c r="BB145" s="74"/>
      <c r="BC145" s="77"/>
      <c r="BD145" s="74"/>
      <c r="BE145" s="77"/>
      <c r="BF145" s="74"/>
      <c r="BG145" s="80"/>
      <c r="BH145" s="80"/>
      <c r="BI145" s="80"/>
      <c r="BJ145" s="80"/>
    </row>
    <row r="146" spans="1:62" s="81" customFormat="1" ht="16.5" customHeight="1">
      <c r="A146" s="203">
        <v>136</v>
      </c>
      <c r="B146" s="204">
        <v>3</v>
      </c>
      <c r="C146" s="204">
        <v>1</v>
      </c>
      <c r="D146" s="207">
        <v>20</v>
      </c>
      <c r="E146" s="208">
        <v>80</v>
      </c>
      <c r="F146" s="179">
        <v>12</v>
      </c>
      <c r="G146" s="212">
        <v>0.2760258067362974</v>
      </c>
      <c r="H146" s="213">
        <v>0.9017763106074836</v>
      </c>
      <c r="I146" s="208">
        <v>80</v>
      </c>
      <c r="J146" s="24">
        <v>23</v>
      </c>
      <c r="K146" s="221">
        <v>0.1960985100250585</v>
      </c>
      <c r="L146" s="222">
        <v>1.22791984514941</v>
      </c>
      <c r="M146" s="208">
        <v>80</v>
      </c>
      <c r="N146" s="24">
        <v>21</v>
      </c>
      <c r="O146" s="221">
        <v>0.20476094840906534</v>
      </c>
      <c r="P146" s="222">
        <v>1.1706695322917289</v>
      </c>
      <c r="Q146" s="208">
        <v>80</v>
      </c>
      <c r="R146" s="24">
        <v>20</v>
      </c>
      <c r="S146" s="221">
        <v>0.21481307608764855</v>
      </c>
      <c r="T146" s="222">
        <v>1.1696571992972464</v>
      </c>
      <c r="U146" s="208">
        <v>80</v>
      </c>
      <c r="V146" s="24">
        <v>19</v>
      </c>
      <c r="W146" s="221">
        <v>0.2179279738526225</v>
      </c>
      <c r="X146" s="222">
        <v>1.127286926746153</v>
      </c>
      <c r="Y146" s="227">
        <v>80</v>
      </c>
      <c r="Z146" s="24">
        <v>15</v>
      </c>
      <c r="AA146" s="221">
        <v>0.20553170254628475</v>
      </c>
      <c r="AB146" s="222">
        <v>0.8393400902733904</v>
      </c>
      <c r="AC146" s="227">
        <v>80</v>
      </c>
      <c r="AD146" s="72">
        <v>11</v>
      </c>
      <c r="AE146" s="230">
        <v>0.2167615589353363</v>
      </c>
      <c r="AF146" s="232">
        <v>0.6491466786215985</v>
      </c>
      <c r="AG146" s="164"/>
      <c r="AH146" s="76"/>
      <c r="AI146" s="73"/>
      <c r="AJ146" s="236">
        <v>7.08579658298701</v>
      </c>
      <c r="AK146" s="164"/>
      <c r="AL146" s="73"/>
      <c r="AM146" s="73"/>
      <c r="AN146" s="74"/>
      <c r="AO146" s="164"/>
      <c r="AP146" s="73"/>
      <c r="AQ146" s="73"/>
      <c r="AR146" s="74"/>
      <c r="AS146" s="164"/>
      <c r="AT146" s="73"/>
      <c r="AU146" s="73"/>
      <c r="AV146" s="74"/>
      <c r="AW146" s="164"/>
      <c r="AX146" s="73"/>
      <c r="AY146" s="73"/>
      <c r="AZ146" s="74"/>
      <c r="BA146" s="77"/>
      <c r="BB146" s="74"/>
      <c r="BC146" s="77"/>
      <c r="BD146" s="74"/>
      <c r="BE146" s="77"/>
      <c r="BF146" s="74"/>
      <c r="BG146" s="80"/>
      <c r="BH146" s="80"/>
      <c r="BI146" s="80"/>
      <c r="BJ146" s="80"/>
    </row>
    <row r="147" spans="1:62" s="81" customFormat="1" ht="16.5" customHeight="1">
      <c r="A147" s="203">
        <v>137</v>
      </c>
      <c r="B147" s="204">
        <v>3</v>
      </c>
      <c r="C147" s="204">
        <v>27</v>
      </c>
      <c r="D147" s="207">
        <v>20</v>
      </c>
      <c r="E147" s="208">
        <v>80</v>
      </c>
      <c r="F147" s="179">
        <v>11</v>
      </c>
      <c r="G147" s="212">
        <v>0.2760258067362974</v>
      </c>
      <c r="H147" s="213">
        <v>0.8266282847235267</v>
      </c>
      <c r="I147" s="208">
        <v>80</v>
      </c>
      <c r="J147" s="24">
        <v>26</v>
      </c>
      <c r="K147" s="221">
        <v>0.1960985100250585</v>
      </c>
      <c r="L147" s="222">
        <v>1.3880833032123765</v>
      </c>
      <c r="M147" s="208">
        <v>80</v>
      </c>
      <c r="N147" s="24">
        <v>24</v>
      </c>
      <c r="O147" s="221">
        <v>0.20476094840906534</v>
      </c>
      <c r="P147" s="222">
        <v>1.337908036904833</v>
      </c>
      <c r="Q147" s="208">
        <v>80</v>
      </c>
      <c r="R147" s="24">
        <v>24</v>
      </c>
      <c r="S147" s="221">
        <v>0.21481307608764855</v>
      </c>
      <c r="T147" s="222">
        <v>1.4035886391566958</v>
      </c>
      <c r="U147" s="208">
        <v>80</v>
      </c>
      <c r="V147" s="24">
        <v>23</v>
      </c>
      <c r="W147" s="221">
        <v>0.2179279738526225</v>
      </c>
      <c r="X147" s="222">
        <v>1.364610490271659</v>
      </c>
      <c r="Y147" s="227">
        <v>80</v>
      </c>
      <c r="Z147" s="24">
        <v>19</v>
      </c>
      <c r="AA147" s="221">
        <v>0.20553170254628475</v>
      </c>
      <c r="AB147" s="222">
        <v>1.0631641143462944</v>
      </c>
      <c r="AC147" s="227">
        <v>80</v>
      </c>
      <c r="AD147" s="72">
        <v>14</v>
      </c>
      <c r="AE147" s="230">
        <v>0.2167615589353363</v>
      </c>
      <c r="AF147" s="232">
        <v>0.8261866818820344</v>
      </c>
      <c r="AG147" s="164"/>
      <c r="AH147" s="76"/>
      <c r="AI147" s="73"/>
      <c r="AJ147" s="236">
        <v>8.21016955049742</v>
      </c>
      <c r="AK147" s="164"/>
      <c r="AL147" s="73"/>
      <c r="AM147" s="73"/>
      <c r="AN147" s="74"/>
      <c r="AO147" s="164"/>
      <c r="AP147" s="73"/>
      <c r="AQ147" s="73"/>
      <c r="AR147" s="74"/>
      <c r="AS147" s="164"/>
      <c r="AT147" s="73"/>
      <c r="AU147" s="73"/>
      <c r="AV147" s="74"/>
      <c r="AW147" s="164"/>
      <c r="AX147" s="73"/>
      <c r="AY147" s="73"/>
      <c r="AZ147" s="74"/>
      <c r="BA147" s="77"/>
      <c r="BB147" s="74"/>
      <c r="BC147" s="77"/>
      <c r="BD147" s="74"/>
      <c r="BE147" s="77"/>
      <c r="BF147" s="74"/>
      <c r="BG147" s="80"/>
      <c r="BH147" s="80"/>
      <c r="BI147" s="80"/>
      <c r="BJ147" s="80"/>
    </row>
    <row r="148" spans="1:62" s="81" customFormat="1" ht="16.5" customHeight="1">
      <c r="A148" s="203">
        <v>138</v>
      </c>
      <c r="B148" s="204">
        <v>3</v>
      </c>
      <c r="C148" s="204">
        <v>36</v>
      </c>
      <c r="D148" s="207">
        <v>20</v>
      </c>
      <c r="E148" s="208">
        <v>80</v>
      </c>
      <c r="F148" s="179">
        <v>9</v>
      </c>
      <c r="G148" s="212">
        <v>0.2760258067362974</v>
      </c>
      <c r="H148" s="213">
        <v>0.6763322329556127</v>
      </c>
      <c r="I148" s="208">
        <v>80</v>
      </c>
      <c r="J148" s="24">
        <v>21</v>
      </c>
      <c r="K148" s="221">
        <v>0.1960985100250585</v>
      </c>
      <c r="L148" s="222">
        <v>1.1211442064407655</v>
      </c>
      <c r="M148" s="208">
        <v>80</v>
      </c>
      <c r="N148" s="24">
        <v>21</v>
      </c>
      <c r="O148" s="221">
        <v>0.20476094840906534</v>
      </c>
      <c r="P148" s="222">
        <v>1.1706695322917289</v>
      </c>
      <c r="Q148" s="208">
        <v>80</v>
      </c>
      <c r="R148" s="24">
        <v>25</v>
      </c>
      <c r="S148" s="221">
        <v>0.21481307608764855</v>
      </c>
      <c r="T148" s="222">
        <v>1.462071499121558</v>
      </c>
      <c r="U148" s="208">
        <v>80</v>
      </c>
      <c r="V148" s="24">
        <v>19</v>
      </c>
      <c r="W148" s="221">
        <v>0.2179279738526225</v>
      </c>
      <c r="X148" s="222">
        <v>1.127286926746153</v>
      </c>
      <c r="Y148" s="227">
        <v>80</v>
      </c>
      <c r="Z148" s="24">
        <v>14</v>
      </c>
      <c r="AA148" s="221">
        <v>0.20553170254628475</v>
      </c>
      <c r="AB148" s="222">
        <v>0.7833840842551644</v>
      </c>
      <c r="AC148" s="227">
        <v>80</v>
      </c>
      <c r="AD148" s="72">
        <v>10</v>
      </c>
      <c r="AE148" s="230">
        <v>0.2167615589353363</v>
      </c>
      <c r="AF148" s="232">
        <v>0.5901333442014531</v>
      </c>
      <c r="AG148" s="164"/>
      <c r="AH148" s="76"/>
      <c r="AI148" s="73"/>
      <c r="AJ148" s="236">
        <v>6.931021826012435</v>
      </c>
      <c r="AK148" s="164"/>
      <c r="AL148" s="73"/>
      <c r="AM148" s="73"/>
      <c r="AN148" s="74"/>
      <c r="AO148" s="164"/>
      <c r="AP148" s="73"/>
      <c r="AQ148" s="73"/>
      <c r="AR148" s="74"/>
      <c r="AS148" s="164"/>
      <c r="AT148" s="73"/>
      <c r="AU148" s="73"/>
      <c r="AV148" s="74"/>
      <c r="AW148" s="164"/>
      <c r="AX148" s="73"/>
      <c r="AY148" s="73"/>
      <c r="AZ148" s="74"/>
      <c r="BA148" s="77"/>
      <c r="BB148" s="74"/>
      <c r="BC148" s="77"/>
      <c r="BD148" s="74"/>
      <c r="BE148" s="77"/>
      <c r="BF148" s="74"/>
      <c r="BG148" s="80"/>
      <c r="BH148" s="80"/>
      <c r="BI148" s="80"/>
      <c r="BJ148" s="80"/>
    </row>
    <row r="149" spans="1:62" s="81" customFormat="1" ht="16.5" customHeight="1">
      <c r="A149" s="203">
        <v>139</v>
      </c>
      <c r="B149" s="204">
        <v>4</v>
      </c>
      <c r="C149" s="204">
        <v>31</v>
      </c>
      <c r="D149" s="207">
        <v>20</v>
      </c>
      <c r="E149" s="208">
        <v>80</v>
      </c>
      <c r="F149" s="179">
        <v>6</v>
      </c>
      <c r="G149" s="212">
        <v>0.2760258067362974</v>
      </c>
      <c r="H149" s="213">
        <v>0.4508881553037418</v>
      </c>
      <c r="I149" s="208">
        <v>80</v>
      </c>
      <c r="J149" s="24">
        <v>18</v>
      </c>
      <c r="K149" s="221">
        <v>0.1960985100250585</v>
      </c>
      <c r="L149" s="222">
        <v>0.9609807483777991</v>
      </c>
      <c r="M149" s="208">
        <v>80</v>
      </c>
      <c r="N149" s="24">
        <v>20</v>
      </c>
      <c r="O149" s="221">
        <v>0.20476094840906534</v>
      </c>
      <c r="P149" s="222">
        <v>1.1149233640873608</v>
      </c>
      <c r="Q149" s="208">
        <v>80</v>
      </c>
      <c r="R149" s="24">
        <v>23</v>
      </c>
      <c r="S149" s="221">
        <v>0.21481307608764855</v>
      </c>
      <c r="T149" s="222">
        <v>1.3451057791918333</v>
      </c>
      <c r="U149" s="208">
        <v>80</v>
      </c>
      <c r="V149" s="24">
        <v>23</v>
      </c>
      <c r="W149" s="221">
        <v>0.2179279738526225</v>
      </c>
      <c r="X149" s="222">
        <v>1.364610490271659</v>
      </c>
      <c r="Y149" s="227">
        <v>80</v>
      </c>
      <c r="Z149" s="24">
        <v>17</v>
      </c>
      <c r="AA149" s="221">
        <v>0.20553170254628475</v>
      </c>
      <c r="AB149" s="222">
        <v>0.9512521023098423</v>
      </c>
      <c r="AC149" s="227">
        <v>80</v>
      </c>
      <c r="AD149" s="72">
        <v>14</v>
      </c>
      <c r="AE149" s="230">
        <v>0.2167615589353363</v>
      </c>
      <c r="AF149" s="232">
        <v>0.8261866818820344</v>
      </c>
      <c r="AG149" s="164"/>
      <c r="AH149" s="76"/>
      <c r="AI149" s="73"/>
      <c r="AJ149" s="236">
        <v>7.01394732142427</v>
      </c>
      <c r="AK149" s="164"/>
      <c r="AL149" s="73"/>
      <c r="AM149" s="73"/>
      <c r="AN149" s="74"/>
      <c r="AO149" s="164"/>
      <c r="AP149" s="73"/>
      <c r="AQ149" s="73"/>
      <c r="AR149" s="74"/>
      <c r="AS149" s="164"/>
      <c r="AT149" s="73"/>
      <c r="AU149" s="73"/>
      <c r="AV149" s="74"/>
      <c r="AW149" s="164"/>
      <c r="AX149" s="73"/>
      <c r="AY149" s="73"/>
      <c r="AZ149" s="74"/>
      <c r="BA149" s="77"/>
      <c r="BB149" s="74"/>
      <c r="BC149" s="77"/>
      <c r="BD149" s="74"/>
      <c r="BE149" s="77"/>
      <c r="BF149" s="74"/>
      <c r="BG149" s="80"/>
      <c r="BH149" s="80"/>
      <c r="BI149" s="80"/>
      <c r="BJ149" s="80"/>
    </row>
    <row r="150" spans="1:62" s="81" customFormat="1" ht="16.5" customHeight="1">
      <c r="A150" s="203">
        <v>140</v>
      </c>
      <c r="B150" s="204">
        <v>4</v>
      </c>
      <c r="C150" s="204">
        <v>36</v>
      </c>
      <c r="D150" s="207">
        <v>20</v>
      </c>
      <c r="E150" s="208">
        <v>80</v>
      </c>
      <c r="F150" s="179">
        <v>9</v>
      </c>
      <c r="G150" s="212">
        <v>0.2760258067362974</v>
      </c>
      <c r="H150" s="213">
        <v>0.6763322329556127</v>
      </c>
      <c r="I150" s="208">
        <v>80</v>
      </c>
      <c r="J150" s="24">
        <v>25</v>
      </c>
      <c r="K150" s="221">
        <v>0.1960985100250585</v>
      </c>
      <c r="L150" s="222">
        <v>1.3346954838580545</v>
      </c>
      <c r="M150" s="208">
        <v>80</v>
      </c>
      <c r="N150" s="24">
        <v>23</v>
      </c>
      <c r="O150" s="221">
        <v>0.20476094840906534</v>
      </c>
      <c r="P150" s="222">
        <v>1.282161868700465</v>
      </c>
      <c r="Q150" s="208">
        <v>80</v>
      </c>
      <c r="R150" s="24">
        <v>22</v>
      </c>
      <c r="S150" s="221">
        <v>0.21481307608764855</v>
      </c>
      <c r="T150" s="222">
        <v>1.2866229192269711</v>
      </c>
      <c r="U150" s="208">
        <v>80</v>
      </c>
      <c r="V150" s="24">
        <v>24</v>
      </c>
      <c r="W150" s="221">
        <v>0.2179279738526225</v>
      </c>
      <c r="X150" s="222">
        <v>1.4239413811530355</v>
      </c>
      <c r="Y150" s="227">
        <v>80</v>
      </c>
      <c r="Z150" s="24">
        <v>18</v>
      </c>
      <c r="AA150" s="221">
        <v>0.20553170254628475</v>
      </c>
      <c r="AB150" s="222">
        <v>1.0072081083280684</v>
      </c>
      <c r="AC150" s="227">
        <v>80</v>
      </c>
      <c r="AD150" s="72">
        <v>14</v>
      </c>
      <c r="AE150" s="230">
        <v>0.2167615589353363</v>
      </c>
      <c r="AF150" s="232">
        <v>0.8261866818820344</v>
      </c>
      <c r="AG150" s="164"/>
      <c r="AH150" s="76"/>
      <c r="AI150" s="73"/>
      <c r="AJ150" s="236">
        <v>7.837148676104242</v>
      </c>
      <c r="AK150" s="164"/>
      <c r="AL150" s="73"/>
      <c r="AM150" s="73"/>
      <c r="AN150" s="74"/>
      <c r="AO150" s="164"/>
      <c r="AP150" s="73"/>
      <c r="AQ150" s="73"/>
      <c r="AR150" s="74"/>
      <c r="AS150" s="164"/>
      <c r="AT150" s="73"/>
      <c r="AU150" s="73"/>
      <c r="AV150" s="74"/>
      <c r="AW150" s="164"/>
      <c r="AX150" s="73"/>
      <c r="AY150" s="73"/>
      <c r="AZ150" s="74"/>
      <c r="BA150" s="77"/>
      <c r="BB150" s="74"/>
      <c r="BC150" s="77"/>
      <c r="BD150" s="74"/>
      <c r="BE150" s="77"/>
      <c r="BF150" s="74"/>
      <c r="BG150" s="80"/>
      <c r="BH150" s="80"/>
      <c r="BI150" s="80"/>
      <c r="BJ150" s="80"/>
    </row>
    <row r="151" spans="1:62" s="81" customFormat="1" ht="16.5" customHeight="1">
      <c r="A151" s="203">
        <v>141</v>
      </c>
      <c r="B151" s="204">
        <v>4</v>
      </c>
      <c r="C151" s="204">
        <v>5</v>
      </c>
      <c r="D151" s="207">
        <v>20</v>
      </c>
      <c r="E151" s="208">
        <v>80</v>
      </c>
      <c r="F151" s="179">
        <v>21</v>
      </c>
      <c r="G151" s="212">
        <v>0.2760258067362974</v>
      </c>
      <c r="H151" s="213">
        <v>1.5781085435630964</v>
      </c>
      <c r="I151" s="208">
        <v>80</v>
      </c>
      <c r="J151" s="24">
        <v>34</v>
      </c>
      <c r="K151" s="221">
        <v>0.1960985100250585</v>
      </c>
      <c r="L151" s="222">
        <v>1.8151858580469538</v>
      </c>
      <c r="M151" s="208">
        <v>80</v>
      </c>
      <c r="N151" s="24">
        <v>25</v>
      </c>
      <c r="O151" s="221">
        <v>0.20476094840906534</v>
      </c>
      <c r="P151" s="222">
        <v>1.393654205109201</v>
      </c>
      <c r="Q151" s="208">
        <v>80</v>
      </c>
      <c r="R151" s="24">
        <v>23</v>
      </c>
      <c r="S151" s="221">
        <v>0.21481307608764855</v>
      </c>
      <c r="T151" s="222">
        <v>1.3451057791918333</v>
      </c>
      <c r="U151" s="208">
        <v>80</v>
      </c>
      <c r="V151" s="24">
        <v>20</v>
      </c>
      <c r="W151" s="221">
        <v>0.2179279738526225</v>
      </c>
      <c r="X151" s="222">
        <v>1.1866178176275295</v>
      </c>
      <c r="Y151" s="227">
        <v>80</v>
      </c>
      <c r="Z151" s="24">
        <v>15</v>
      </c>
      <c r="AA151" s="221">
        <v>0.20553170254628475</v>
      </c>
      <c r="AB151" s="222">
        <v>0.8393400902733904</v>
      </c>
      <c r="AC151" s="227">
        <v>80</v>
      </c>
      <c r="AD151" s="72">
        <v>11</v>
      </c>
      <c r="AE151" s="230">
        <v>0.2167615589353363</v>
      </c>
      <c r="AF151" s="232">
        <v>0.6491466786215985</v>
      </c>
      <c r="AG151" s="164"/>
      <c r="AH151" s="76"/>
      <c r="AI151" s="73"/>
      <c r="AJ151" s="236">
        <v>8.807158972433601</v>
      </c>
      <c r="AK151" s="164"/>
      <c r="AL151" s="73"/>
      <c r="AM151" s="73"/>
      <c r="AN151" s="74"/>
      <c r="AO151" s="164"/>
      <c r="AP151" s="73"/>
      <c r="AQ151" s="73"/>
      <c r="AR151" s="74"/>
      <c r="AS151" s="164"/>
      <c r="AT151" s="73"/>
      <c r="AU151" s="73"/>
      <c r="AV151" s="74"/>
      <c r="AW151" s="164"/>
      <c r="AX151" s="73"/>
      <c r="AY151" s="73"/>
      <c r="AZ151" s="74"/>
      <c r="BA151" s="77"/>
      <c r="BB151" s="74"/>
      <c r="BC151" s="77"/>
      <c r="BD151" s="74"/>
      <c r="BE151" s="77"/>
      <c r="BF151" s="74"/>
      <c r="BG151" s="80"/>
      <c r="BH151" s="80"/>
      <c r="BI151" s="80"/>
      <c r="BJ151" s="80"/>
    </row>
    <row r="152" spans="1:62" s="81" customFormat="1" ht="16.5" customHeight="1">
      <c r="A152" s="203">
        <v>142</v>
      </c>
      <c r="B152" s="204">
        <v>4</v>
      </c>
      <c r="C152" s="204">
        <v>8</v>
      </c>
      <c r="D152" s="207">
        <v>20</v>
      </c>
      <c r="E152" s="208">
        <v>80</v>
      </c>
      <c r="F152" s="179">
        <v>15</v>
      </c>
      <c r="G152" s="212">
        <v>0.2760258067362974</v>
      </c>
      <c r="H152" s="213">
        <v>1.1272203882593546</v>
      </c>
      <c r="I152" s="208">
        <v>80</v>
      </c>
      <c r="J152" s="24">
        <v>28</v>
      </c>
      <c r="K152" s="221">
        <v>0.1960985100250585</v>
      </c>
      <c r="L152" s="222">
        <v>1.494858941921021</v>
      </c>
      <c r="M152" s="208">
        <v>80</v>
      </c>
      <c r="N152" s="24">
        <v>23</v>
      </c>
      <c r="O152" s="221">
        <v>0.20476094840906534</v>
      </c>
      <c r="P152" s="222">
        <v>1.282161868700465</v>
      </c>
      <c r="Q152" s="208">
        <v>80</v>
      </c>
      <c r="R152" s="24">
        <v>20</v>
      </c>
      <c r="S152" s="221">
        <v>0.21481307608764855</v>
      </c>
      <c r="T152" s="222">
        <v>1.1696571992972464</v>
      </c>
      <c r="U152" s="208">
        <v>80</v>
      </c>
      <c r="V152" s="24">
        <v>19</v>
      </c>
      <c r="W152" s="221">
        <v>0.2179279738526225</v>
      </c>
      <c r="X152" s="222">
        <v>1.127286926746153</v>
      </c>
      <c r="Y152" s="227">
        <v>80</v>
      </c>
      <c r="Z152" s="24">
        <v>15</v>
      </c>
      <c r="AA152" s="221">
        <v>0.20553170254628475</v>
      </c>
      <c r="AB152" s="222">
        <v>0.8393400902733904</v>
      </c>
      <c r="AC152" s="227">
        <v>80</v>
      </c>
      <c r="AD152" s="72">
        <v>11</v>
      </c>
      <c r="AE152" s="230">
        <v>0.2167615589353363</v>
      </c>
      <c r="AF152" s="232">
        <v>0.6491466786215985</v>
      </c>
      <c r="AG152" s="164"/>
      <c r="AH152" s="76"/>
      <c r="AI152" s="73"/>
      <c r="AJ152" s="236">
        <v>7.689672093819228</v>
      </c>
      <c r="AK152" s="164"/>
      <c r="AL152" s="73"/>
      <c r="AM152" s="73"/>
      <c r="AN152" s="74"/>
      <c r="AO152" s="164"/>
      <c r="AP152" s="73"/>
      <c r="AQ152" s="73"/>
      <c r="AR152" s="74"/>
      <c r="AS152" s="164"/>
      <c r="AT152" s="73"/>
      <c r="AU152" s="73"/>
      <c r="AV152" s="74"/>
      <c r="AW152" s="164"/>
      <c r="AX152" s="73"/>
      <c r="AY152" s="73"/>
      <c r="AZ152" s="74"/>
      <c r="BA152" s="77"/>
      <c r="BB152" s="74"/>
      <c r="BC152" s="77"/>
      <c r="BD152" s="74"/>
      <c r="BE152" s="77"/>
      <c r="BF152" s="74"/>
      <c r="BG152" s="80"/>
      <c r="BH152" s="80"/>
      <c r="BI152" s="80"/>
      <c r="BJ152" s="80"/>
    </row>
    <row r="153" spans="1:62" s="81" customFormat="1" ht="16.5" customHeight="1">
      <c r="A153" s="203">
        <v>143</v>
      </c>
      <c r="B153" s="204">
        <v>4</v>
      </c>
      <c r="C153" s="204">
        <v>19</v>
      </c>
      <c r="D153" s="207">
        <v>20</v>
      </c>
      <c r="E153" s="208">
        <v>80</v>
      </c>
      <c r="F153" s="179">
        <v>9</v>
      </c>
      <c r="G153" s="212">
        <v>0.2760258067362974</v>
      </c>
      <c r="H153" s="213">
        <v>0.6763322329556127</v>
      </c>
      <c r="I153" s="208">
        <v>80</v>
      </c>
      <c r="J153" s="24">
        <v>21</v>
      </c>
      <c r="K153" s="221">
        <v>0.1960985100250585</v>
      </c>
      <c r="L153" s="222">
        <v>1.1211442064407655</v>
      </c>
      <c r="M153" s="208">
        <v>80</v>
      </c>
      <c r="N153" s="24">
        <v>20</v>
      </c>
      <c r="O153" s="221">
        <v>0.20476094840906534</v>
      </c>
      <c r="P153" s="222">
        <v>1.1149233640873608</v>
      </c>
      <c r="Q153" s="208">
        <v>80</v>
      </c>
      <c r="R153" s="24">
        <v>15</v>
      </c>
      <c r="S153" s="221">
        <v>0.21481307608764855</v>
      </c>
      <c r="T153" s="222">
        <v>0.8772428994729348</v>
      </c>
      <c r="U153" s="208">
        <v>80</v>
      </c>
      <c r="V153" s="24">
        <v>13</v>
      </c>
      <c r="W153" s="221">
        <v>0.2179279738526225</v>
      </c>
      <c r="X153" s="222">
        <v>0.7713015814578942</v>
      </c>
      <c r="Y153" s="227">
        <v>80</v>
      </c>
      <c r="Z153" s="24">
        <v>10</v>
      </c>
      <c r="AA153" s="221">
        <v>0.20553170254628475</v>
      </c>
      <c r="AB153" s="222">
        <v>0.5595600601822602</v>
      </c>
      <c r="AC153" s="227">
        <v>80</v>
      </c>
      <c r="AD153" s="72">
        <v>6</v>
      </c>
      <c r="AE153" s="230">
        <v>0.2167615589353363</v>
      </c>
      <c r="AF153" s="232">
        <v>0.3540800065208719</v>
      </c>
      <c r="AG153" s="164"/>
      <c r="AH153" s="76"/>
      <c r="AI153" s="73"/>
      <c r="AJ153" s="236">
        <v>5.4745843511176995</v>
      </c>
      <c r="AK153" s="164"/>
      <c r="AL153" s="73"/>
      <c r="AM153" s="73"/>
      <c r="AN153" s="74"/>
      <c r="AO153" s="164"/>
      <c r="AP153" s="73"/>
      <c r="AQ153" s="73"/>
      <c r="AR153" s="74"/>
      <c r="AS153" s="164"/>
      <c r="AT153" s="73"/>
      <c r="AU153" s="73"/>
      <c r="AV153" s="74"/>
      <c r="AW153" s="164"/>
      <c r="AX153" s="73"/>
      <c r="AY153" s="73"/>
      <c r="AZ153" s="74"/>
      <c r="BA153" s="77"/>
      <c r="BB153" s="74"/>
      <c r="BC153" s="77"/>
      <c r="BD153" s="74"/>
      <c r="BE153" s="77"/>
      <c r="BF153" s="74"/>
      <c r="BG153" s="80"/>
      <c r="BH153" s="80"/>
      <c r="BI153" s="80"/>
      <c r="BJ153" s="80"/>
    </row>
    <row r="154" spans="1:62" s="81" customFormat="1" ht="16.5" customHeight="1">
      <c r="A154" s="203">
        <v>144</v>
      </c>
      <c r="B154" s="204">
        <v>4</v>
      </c>
      <c r="C154" s="204">
        <v>14</v>
      </c>
      <c r="D154" s="207">
        <v>20</v>
      </c>
      <c r="E154" s="208">
        <v>80</v>
      </c>
      <c r="F154" s="179">
        <v>9</v>
      </c>
      <c r="G154" s="212">
        <v>0.2760258067362974</v>
      </c>
      <c r="H154" s="213">
        <v>0.6763322329556127</v>
      </c>
      <c r="I154" s="208">
        <v>80</v>
      </c>
      <c r="J154" s="24">
        <v>25</v>
      </c>
      <c r="K154" s="221">
        <v>0.1960985100250585</v>
      </c>
      <c r="L154" s="222">
        <v>1.3346954838580545</v>
      </c>
      <c r="M154" s="208">
        <v>80</v>
      </c>
      <c r="N154" s="24">
        <v>25</v>
      </c>
      <c r="O154" s="221">
        <v>0.20476094840906534</v>
      </c>
      <c r="P154" s="222">
        <v>1.393654205109201</v>
      </c>
      <c r="Q154" s="208">
        <v>80</v>
      </c>
      <c r="R154" s="24">
        <v>24</v>
      </c>
      <c r="S154" s="221">
        <v>0.21481307608764855</v>
      </c>
      <c r="T154" s="222">
        <v>1.4035886391566958</v>
      </c>
      <c r="U154" s="208">
        <v>80</v>
      </c>
      <c r="V154" s="24">
        <v>22</v>
      </c>
      <c r="W154" s="221">
        <v>0.2179279738526225</v>
      </c>
      <c r="X154" s="222">
        <v>1.3052795993902826</v>
      </c>
      <c r="Y154" s="227">
        <v>80</v>
      </c>
      <c r="Z154" s="24">
        <v>15</v>
      </c>
      <c r="AA154" s="221">
        <v>0.20553170254628475</v>
      </c>
      <c r="AB154" s="222">
        <v>0.8393400902733904</v>
      </c>
      <c r="AC154" s="227">
        <v>80</v>
      </c>
      <c r="AD154" s="72">
        <v>8</v>
      </c>
      <c r="AE154" s="230">
        <v>0.2167615589353363</v>
      </c>
      <c r="AF154" s="232">
        <v>0.47210667536116246</v>
      </c>
      <c r="AG154" s="164"/>
      <c r="AH154" s="76"/>
      <c r="AI154" s="73"/>
      <c r="AJ154" s="236">
        <v>7.4249969261044</v>
      </c>
      <c r="AK154" s="164"/>
      <c r="AL154" s="73"/>
      <c r="AM154" s="73"/>
      <c r="AN154" s="74"/>
      <c r="AO154" s="164"/>
      <c r="AP154" s="73"/>
      <c r="AQ154" s="73"/>
      <c r="AR154" s="74"/>
      <c r="AS154" s="164"/>
      <c r="AT154" s="73"/>
      <c r="AU154" s="73"/>
      <c r="AV154" s="74"/>
      <c r="AW154" s="164"/>
      <c r="AX154" s="73"/>
      <c r="AY154" s="73"/>
      <c r="AZ154" s="74"/>
      <c r="BA154" s="77"/>
      <c r="BB154" s="74"/>
      <c r="BC154" s="77"/>
      <c r="BD154" s="74"/>
      <c r="BE154" s="77"/>
      <c r="BF154" s="74"/>
      <c r="BG154" s="80"/>
      <c r="BH154" s="80"/>
      <c r="BI154" s="80"/>
      <c r="BJ154" s="80"/>
    </row>
    <row r="155" spans="3:62" s="11" customFormat="1" ht="15.75">
      <c r="C155" s="12"/>
      <c r="D155" s="13"/>
      <c r="E155" s="58"/>
      <c r="F155" s="53"/>
      <c r="G155" s="14"/>
      <c r="H155" s="61"/>
      <c r="I155" s="58"/>
      <c r="J155" s="53"/>
      <c r="K155" s="14"/>
      <c r="L155" s="61"/>
      <c r="M155" s="58"/>
      <c r="N155" s="53"/>
      <c r="O155" s="14"/>
      <c r="P155" s="61"/>
      <c r="Q155" s="58"/>
      <c r="R155" s="53"/>
      <c r="S155" s="14"/>
      <c r="T155" s="61"/>
      <c r="U155" s="58"/>
      <c r="V155" s="53"/>
      <c r="W155" s="14"/>
      <c r="X155" s="61"/>
      <c r="Y155" s="58"/>
      <c r="Z155" s="53"/>
      <c r="AA155" s="14"/>
      <c r="AB155" s="61"/>
      <c r="AC155" s="58"/>
      <c r="AD155" s="56"/>
      <c r="AE155" s="14"/>
      <c r="AF155" s="61"/>
      <c r="AG155" s="58"/>
      <c r="AH155" s="56"/>
      <c r="AI155" s="14"/>
      <c r="AJ155" s="61"/>
      <c r="AK155" s="58"/>
      <c r="AL155" s="56"/>
      <c r="AM155" s="14"/>
      <c r="AN155" s="61"/>
      <c r="AO155" s="58"/>
      <c r="AP155" s="56"/>
      <c r="AQ155" s="14"/>
      <c r="AR155" s="61"/>
      <c r="AS155" s="58"/>
      <c r="AT155" s="56"/>
      <c r="AU155" s="14"/>
      <c r="AV155" s="61"/>
      <c r="AW155" s="58"/>
      <c r="AX155" s="56"/>
      <c r="AY155" s="14"/>
      <c r="AZ155" s="61"/>
      <c r="BA155" s="15"/>
      <c r="BB155" s="16"/>
      <c r="BC155" s="15"/>
      <c r="BD155" s="14"/>
      <c r="BE155" s="15"/>
      <c r="BF155" s="14"/>
      <c r="BG155" s="17"/>
      <c r="BH155" s="17"/>
      <c r="BI155" s="17"/>
      <c r="BJ155" s="18"/>
    </row>
    <row r="156" spans="1:62" s="244" customFormat="1" ht="12.75">
      <c r="A156" s="244" t="s">
        <v>236</v>
      </c>
      <c r="C156" s="245"/>
      <c r="D156" s="246"/>
      <c r="E156" s="247"/>
      <c r="F156" s="237">
        <f>MIN(F11:F154)</f>
        <v>5</v>
      </c>
      <c r="G156" s="248">
        <v>0.2760258067362974</v>
      </c>
      <c r="H156" s="248">
        <v>0.9967550655441513</v>
      </c>
      <c r="I156" s="237">
        <f>MIN(I11:I154)</f>
        <v>80</v>
      </c>
      <c r="J156" s="237">
        <f>MIN(J11:J154)</f>
        <v>10</v>
      </c>
      <c r="K156" s="248">
        <v>0.1960985100250585</v>
      </c>
      <c r="L156" s="248">
        <v>1.3914200419220217</v>
      </c>
      <c r="M156" s="237">
        <f>MIN(M11:M154)</f>
        <v>80</v>
      </c>
      <c r="N156" s="237">
        <f>MIN(N11:N154)</f>
        <v>13</v>
      </c>
      <c r="O156" s="248">
        <v>0.20476094840906534</v>
      </c>
      <c r="P156" s="248">
        <v>1.396751214453887</v>
      </c>
      <c r="Q156" s="237">
        <f>MIN(Q11:Q154)</f>
        <v>80</v>
      </c>
      <c r="R156" s="237">
        <f>MIN(R11:R154)</f>
        <v>10</v>
      </c>
      <c r="S156" s="248">
        <v>0.21481307608764855</v>
      </c>
      <c r="T156" s="248">
        <v>1.3658184587627225</v>
      </c>
      <c r="U156" s="237">
        <f>MIN(U11:U154)</f>
        <v>80</v>
      </c>
      <c r="V156" s="237">
        <f>MIN(V11:V154)</f>
        <v>9</v>
      </c>
      <c r="W156" s="248">
        <v>0.2179279738526225</v>
      </c>
      <c r="X156" s="248">
        <v>1.2636655717582068</v>
      </c>
      <c r="Y156" s="237">
        <f>MIN(Y11:Y154)</f>
        <v>80</v>
      </c>
      <c r="Z156" s="237">
        <f>MIN(Z11:Z154)</f>
        <v>4</v>
      </c>
      <c r="AA156" s="248">
        <v>0.20553170254628475</v>
      </c>
      <c r="AB156" s="248">
        <v>0.8272940056444663</v>
      </c>
      <c r="AC156" s="237">
        <f>MIN(AC11:AC154)</f>
        <v>80</v>
      </c>
      <c r="AD156" s="237">
        <f>MIN(AD11:AD154)</f>
        <v>2</v>
      </c>
      <c r="AE156" s="248">
        <v>0.2167615589353363</v>
      </c>
      <c r="AF156" s="248">
        <v>0.6266068633916819</v>
      </c>
      <c r="AG156" s="237">
        <f>MIN(AG11:AG154)</f>
        <v>0</v>
      </c>
      <c r="AH156" s="237">
        <f>MIN(AH11:AH154)</f>
        <v>0</v>
      </c>
      <c r="AI156" s="237">
        <f>MIN(AI11:AI154)</f>
        <v>0</v>
      </c>
      <c r="AJ156" s="248">
        <v>7.8683112214771365</v>
      </c>
      <c r="AK156" s="247"/>
      <c r="AL156" s="237"/>
      <c r="AM156" s="241"/>
      <c r="AN156" s="238"/>
      <c r="AO156" s="247"/>
      <c r="AP156" s="237"/>
      <c r="AQ156" s="241"/>
      <c r="AR156" s="238"/>
      <c r="AS156" s="247"/>
      <c r="AT156" s="237"/>
      <c r="AU156" s="241"/>
      <c r="AV156" s="238"/>
      <c r="AW156" s="247"/>
      <c r="AX156" s="237"/>
      <c r="AY156" s="241"/>
      <c r="AZ156" s="238"/>
      <c r="BA156" s="239"/>
      <c r="BB156" s="240"/>
      <c r="BC156" s="239"/>
      <c r="BD156" s="241"/>
      <c r="BE156" s="239"/>
      <c r="BF156" s="241"/>
      <c r="BG156" s="242"/>
      <c r="BH156" s="242"/>
      <c r="BI156" s="242"/>
      <c r="BJ156" s="243"/>
    </row>
    <row r="157" spans="1:62" s="244" customFormat="1" ht="12.75">
      <c r="A157" s="244" t="s">
        <v>237</v>
      </c>
      <c r="C157" s="245"/>
      <c r="D157" s="246"/>
      <c r="E157" s="247"/>
      <c r="F157" s="237">
        <f>MAX(F11:F154)</f>
        <v>21</v>
      </c>
      <c r="G157" s="248">
        <v>0.010962205355847665</v>
      </c>
      <c r="H157" s="248">
        <v>0.21931495617067187</v>
      </c>
      <c r="I157" s="237">
        <f>MAX(I11:I154)</f>
        <v>80</v>
      </c>
      <c r="J157" s="237">
        <f>MAX(J11:J154)</f>
        <v>37</v>
      </c>
      <c r="K157" s="248">
        <v>0.02574634016483612</v>
      </c>
      <c r="L157" s="248">
        <v>0.2429957970074212</v>
      </c>
      <c r="M157" s="237">
        <f>MAX(M11:M154)</f>
        <v>80</v>
      </c>
      <c r="N157" s="237">
        <f>MAX(N11:N154)</f>
        <v>36</v>
      </c>
      <c r="O157" s="248">
        <v>0.006491461211334258</v>
      </c>
      <c r="P157" s="248">
        <v>0.20210384949729565</v>
      </c>
      <c r="Q157" s="237">
        <f>MAX(Q11:Q154)</f>
        <v>80</v>
      </c>
      <c r="R157" s="237">
        <f>MAX(R11:R154)</f>
        <v>34</v>
      </c>
      <c r="S157" s="248">
        <v>0.006815223808965178</v>
      </c>
      <c r="T157" s="248">
        <v>0.25037382041781175</v>
      </c>
      <c r="U157" s="237">
        <f>MAX(U11:U154)</f>
        <v>80</v>
      </c>
      <c r="V157" s="237">
        <f>MAX(V11:V154)</f>
        <v>31</v>
      </c>
      <c r="W157" s="248">
        <v>0.005861461361348046</v>
      </c>
      <c r="X157" s="248">
        <v>0.2686622593359148</v>
      </c>
      <c r="Y157" s="237">
        <f>MAX(Y11:Y154)</f>
        <v>80</v>
      </c>
      <c r="Z157" s="237">
        <f>MAX(Z11:Z154)</f>
        <v>27</v>
      </c>
      <c r="AA157" s="248">
        <v>0.01875351551900377</v>
      </c>
      <c r="AB157" s="248">
        <v>0.22972942060500548</v>
      </c>
      <c r="AC157" s="237">
        <f>MAX(AC11:AC154)</f>
        <v>80</v>
      </c>
      <c r="AD157" s="237">
        <f>MAX(AD11:AD154)</f>
        <v>20</v>
      </c>
      <c r="AE157" s="248">
        <v>0.007636221479393508</v>
      </c>
      <c r="AF157" s="248">
        <v>0.2412572954596529</v>
      </c>
      <c r="AG157" s="237">
        <f>MAX(AG11:AG154)</f>
        <v>0</v>
      </c>
      <c r="AH157" s="237">
        <f>MAX(AH11:AH154)</f>
        <v>0</v>
      </c>
      <c r="AI157" s="237">
        <f>MAX(AI11:AI154)</f>
        <v>0</v>
      </c>
      <c r="AJ157" s="248">
        <v>1.3679751263871318</v>
      </c>
      <c r="AK157" s="247"/>
      <c r="AL157" s="237"/>
      <c r="AM157" s="241"/>
      <c r="AN157" s="238"/>
      <c r="AO157" s="247"/>
      <c r="AP157" s="237"/>
      <c r="AQ157" s="241"/>
      <c r="AR157" s="238"/>
      <c r="AS157" s="247"/>
      <c r="AT157" s="237"/>
      <c r="AU157" s="241"/>
      <c r="AV157" s="238"/>
      <c r="AW157" s="247"/>
      <c r="AX157" s="237"/>
      <c r="AY157" s="241"/>
      <c r="AZ157" s="238"/>
      <c r="BA157" s="239"/>
      <c r="BB157" s="240"/>
      <c r="BC157" s="239"/>
      <c r="BD157" s="241"/>
      <c r="BE157" s="239"/>
      <c r="BF157" s="241"/>
      <c r="BG157" s="242"/>
      <c r="BH157" s="242"/>
      <c r="BI157" s="242"/>
      <c r="BJ157" s="243"/>
    </row>
    <row r="158" spans="1:62" s="244" customFormat="1" ht="12.75">
      <c r="A158" s="244" t="s">
        <v>238</v>
      </c>
      <c r="C158" s="245"/>
      <c r="D158" s="246"/>
      <c r="E158" s="247"/>
      <c r="F158" s="237"/>
      <c r="G158" s="249">
        <v>0.29921528488570454</v>
      </c>
      <c r="H158" s="250">
        <v>1.5781085435630964</v>
      </c>
      <c r="I158" s="247"/>
      <c r="J158" s="251"/>
      <c r="K158" s="249">
        <v>0.28836979766408954</v>
      </c>
      <c r="L158" s="250">
        <v>1.9753493161099203</v>
      </c>
      <c r="M158" s="247"/>
      <c r="N158" s="237"/>
      <c r="O158" s="249">
        <v>0.2193087008343266</v>
      </c>
      <c r="P158" s="250">
        <v>2.0068620553572494</v>
      </c>
      <c r="Q158" s="247"/>
      <c r="R158" s="237"/>
      <c r="S158" s="249">
        <v>0.2309282224727546</v>
      </c>
      <c r="T158" s="250">
        <v>1.9884172388053185</v>
      </c>
      <c r="U158" s="247"/>
      <c r="V158" s="251"/>
      <c r="W158" s="249">
        <v>0.22575516693163755</v>
      </c>
      <c r="X158" s="250">
        <v>1.8392576173226707</v>
      </c>
      <c r="Y158" s="247"/>
      <c r="Z158" s="237"/>
      <c r="AA158" s="249">
        <v>0.23381117152743447</v>
      </c>
      <c r="AB158" s="250">
        <v>1.5108121624921025</v>
      </c>
      <c r="AC158" s="247"/>
      <c r="AD158" s="237"/>
      <c r="AE158" s="249">
        <v>0.23163507109004738</v>
      </c>
      <c r="AF158" s="250">
        <v>1.1802666884029063</v>
      </c>
      <c r="AG158" s="247"/>
      <c r="AH158" s="237"/>
      <c r="AI158" s="241"/>
      <c r="AJ158" s="250">
        <v>11.456077096181293</v>
      </c>
      <c r="AK158" s="247"/>
      <c r="AL158" s="237"/>
      <c r="AM158" s="241"/>
      <c r="AN158" s="238"/>
      <c r="AO158" s="247"/>
      <c r="AP158" s="237"/>
      <c r="AQ158" s="241"/>
      <c r="AR158" s="238"/>
      <c r="AS158" s="247"/>
      <c r="AT158" s="237"/>
      <c r="AU158" s="241"/>
      <c r="AV158" s="238"/>
      <c r="AW158" s="247"/>
      <c r="AX158" s="237"/>
      <c r="AY158" s="241"/>
      <c r="AZ158" s="238"/>
      <c r="BA158" s="239"/>
      <c r="BB158" s="240"/>
      <c r="BC158" s="239"/>
      <c r="BD158" s="241"/>
      <c r="BE158" s="239"/>
      <c r="BF158" s="241"/>
      <c r="BG158" s="242"/>
      <c r="BH158" s="242"/>
      <c r="BI158" s="242"/>
      <c r="BJ158" s="243"/>
    </row>
    <row r="159" spans="1:62" s="244" customFormat="1" ht="12.75">
      <c r="A159" s="244" t="s">
        <v>239</v>
      </c>
      <c r="C159" s="245"/>
      <c r="D159" s="246"/>
      <c r="E159" s="247"/>
      <c r="F159" s="237"/>
      <c r="G159" s="249">
        <v>0.26167698368036013</v>
      </c>
      <c r="H159" s="250">
        <v>0.37574012941978485</v>
      </c>
      <c r="I159" s="247"/>
      <c r="J159" s="251"/>
      <c r="K159" s="249">
        <v>0.18010176754151044</v>
      </c>
      <c r="L159" s="250">
        <v>0.5338781935432217</v>
      </c>
      <c r="M159" s="247"/>
      <c r="N159" s="237"/>
      <c r="O159" s="249">
        <v>0.1893303488155195</v>
      </c>
      <c r="P159" s="250">
        <v>0.7247001866567845</v>
      </c>
      <c r="Q159" s="247"/>
      <c r="R159" s="237"/>
      <c r="S159" s="249">
        <v>0.20325833979829325</v>
      </c>
      <c r="T159" s="250">
        <v>0.5848285996486232</v>
      </c>
      <c r="U159" s="247"/>
      <c r="V159" s="251"/>
      <c r="W159" s="249">
        <v>0.20079051383399207</v>
      </c>
      <c r="X159" s="250">
        <v>0.5339780179323883</v>
      </c>
      <c r="Y159" s="247"/>
      <c r="Z159" s="237"/>
      <c r="AA159" s="249">
        <v>0.1431909212283044</v>
      </c>
      <c r="AB159" s="250">
        <v>0.22382402407290408</v>
      </c>
      <c r="AC159" s="247"/>
      <c r="AD159" s="237"/>
      <c r="AE159" s="249">
        <v>0.2025220680958386</v>
      </c>
      <c r="AF159" s="250">
        <v>0.11802666884029062</v>
      </c>
      <c r="AG159" s="247"/>
      <c r="AH159" s="237"/>
      <c r="AI159" s="241"/>
      <c r="AJ159" s="250">
        <v>3.3828668865003193</v>
      </c>
      <c r="AK159" s="247"/>
      <c r="AL159" s="237"/>
      <c r="AM159" s="241"/>
      <c r="AN159" s="238"/>
      <c r="AO159" s="247"/>
      <c r="AP159" s="237"/>
      <c r="AQ159" s="241"/>
      <c r="AR159" s="238"/>
      <c r="AS159" s="247"/>
      <c r="AT159" s="237"/>
      <c r="AU159" s="241"/>
      <c r="AV159" s="238"/>
      <c r="AW159" s="247"/>
      <c r="AX159" s="237"/>
      <c r="AY159" s="241"/>
      <c r="AZ159" s="238"/>
      <c r="BA159" s="239"/>
      <c r="BB159" s="240"/>
      <c r="BC159" s="239"/>
      <c r="BD159" s="241"/>
      <c r="BE159" s="239"/>
      <c r="BF159" s="241"/>
      <c r="BG159" s="242"/>
      <c r="BH159" s="242"/>
      <c r="BI159" s="242"/>
      <c r="BJ159" s="243"/>
    </row>
    <row r="161" ht="12.75">
      <c r="A161" t="s">
        <v>240</v>
      </c>
    </row>
  </sheetData>
  <sheetProtection/>
  <mergeCells count="17">
    <mergeCell ref="BH3:BH6"/>
    <mergeCell ref="BI3:BI6"/>
    <mergeCell ref="BJ3:BJ6"/>
    <mergeCell ref="A4:C4"/>
    <mergeCell ref="F4:P4"/>
    <mergeCell ref="S4:AD4"/>
    <mergeCell ref="A5:C5"/>
    <mergeCell ref="F5:P5"/>
    <mergeCell ref="S5:AD5"/>
    <mergeCell ref="S6:AD6"/>
    <mergeCell ref="A3:C3"/>
    <mergeCell ref="F3:P3"/>
    <mergeCell ref="S3:AD3"/>
    <mergeCell ref="BA3:BD6"/>
    <mergeCell ref="BE3:BF6"/>
    <mergeCell ref="BG3:BG6"/>
    <mergeCell ref="F6:P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"/>
  <sheetViews>
    <sheetView tabSelected="1" zoomScalePageLayoutView="0" workbookViewId="0" topLeftCell="A1">
      <selection activeCell="AR17" sqref="AR17"/>
    </sheetView>
  </sheetViews>
  <sheetFormatPr defaultColWidth="9.140625" defaultRowHeight="12.75"/>
  <cols>
    <col min="1" max="1" width="15.00390625" style="186" customWidth="1"/>
    <col min="2" max="2" width="4.7109375" style="192" customWidth="1"/>
    <col min="3" max="3" width="1.7109375" style="0" customWidth="1"/>
    <col min="4" max="4" width="4.7109375" style="196" customWidth="1"/>
    <col min="5" max="5" width="4.7109375" style="0" customWidth="1"/>
    <col min="6" max="6" width="1.7109375" style="0" customWidth="1"/>
    <col min="7" max="7" width="4.7109375" style="196" customWidth="1"/>
    <col min="8" max="8" width="4.7109375" style="0" customWidth="1"/>
    <col min="9" max="9" width="1.7109375" style="0" customWidth="1"/>
    <col min="10" max="10" width="4.7109375" style="196" customWidth="1"/>
    <col min="11" max="11" width="4.7109375" style="0" customWidth="1"/>
    <col min="12" max="12" width="1.7109375" style="0" customWidth="1"/>
    <col min="13" max="13" width="4.7109375" style="196" customWidth="1"/>
    <col min="14" max="14" width="4.7109375" style="0" customWidth="1"/>
    <col min="15" max="15" width="1.7109375" style="0" customWidth="1"/>
    <col min="16" max="16" width="4.7109375" style="196" customWidth="1"/>
    <col min="17" max="17" width="4.7109375" style="0" customWidth="1"/>
    <col min="18" max="18" width="1.7109375" style="0" customWidth="1"/>
    <col min="19" max="19" width="4.7109375" style="196" customWidth="1"/>
    <col min="20" max="20" width="4.7109375" style="0" customWidth="1"/>
    <col min="21" max="21" width="1.7109375" style="0" customWidth="1"/>
    <col min="22" max="22" width="4.7109375" style="196" customWidth="1"/>
    <col min="23" max="23" width="4.7109375" style="0" customWidth="1"/>
    <col min="24" max="24" width="1.7109375" style="0" customWidth="1"/>
    <col min="25" max="25" width="4.7109375" style="196" customWidth="1"/>
    <col min="26" max="26" width="4.7109375" style="0" customWidth="1"/>
    <col min="27" max="27" width="1.7109375" style="0" customWidth="1"/>
    <col min="28" max="36" width="2.00390625" style="253" customWidth="1"/>
    <col min="37" max="37" width="1.7109375" style="0" customWidth="1"/>
    <col min="38" max="38" width="4.7109375" style="0" customWidth="1"/>
  </cols>
  <sheetData>
    <row r="1" spans="1:38" ht="15" customHeight="1">
      <c r="A1" s="328" t="s">
        <v>228</v>
      </c>
      <c r="B1" s="187"/>
      <c r="C1" s="176"/>
      <c r="D1" s="193"/>
      <c r="E1" s="176"/>
      <c r="F1" s="176"/>
      <c r="G1" s="193"/>
      <c r="H1" s="176"/>
      <c r="I1" s="176"/>
      <c r="J1" s="193"/>
      <c r="K1" s="176"/>
      <c r="L1" s="176"/>
      <c r="M1" s="193"/>
      <c r="N1" s="176"/>
      <c r="O1" s="176"/>
      <c r="P1" s="193"/>
      <c r="Q1" s="176"/>
      <c r="R1" s="176"/>
      <c r="S1" s="193"/>
      <c r="T1" s="176"/>
      <c r="U1" s="176"/>
      <c r="V1" s="193"/>
      <c r="W1" s="176"/>
      <c r="X1" s="176"/>
      <c r="Y1" s="193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</row>
    <row r="2" spans="1:38" ht="12" customHeight="1" thickBot="1">
      <c r="A2" s="181" t="s">
        <v>171</v>
      </c>
      <c r="B2" s="187"/>
      <c r="C2" s="176"/>
      <c r="D2" s="193"/>
      <c r="E2" s="176"/>
      <c r="F2" s="176"/>
      <c r="G2" s="193"/>
      <c r="H2" s="176"/>
      <c r="I2" s="176"/>
      <c r="J2" s="193"/>
      <c r="K2" s="176"/>
      <c r="L2" s="176"/>
      <c r="M2" s="193"/>
      <c r="N2" s="176"/>
      <c r="O2" s="176"/>
      <c r="P2" s="193"/>
      <c r="Q2" s="176"/>
      <c r="R2" s="176"/>
      <c r="S2" s="193"/>
      <c r="T2" s="176"/>
      <c r="U2" s="176"/>
      <c r="V2" s="193"/>
      <c r="W2" s="176"/>
      <c r="X2" s="176"/>
      <c r="Y2" s="193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</row>
    <row r="3" spans="1:38" ht="12" customHeight="1" thickTop="1">
      <c r="A3" s="182"/>
      <c r="B3" s="188"/>
      <c r="C3" s="177"/>
      <c r="D3" s="310" t="s">
        <v>175</v>
      </c>
      <c r="E3" s="310"/>
      <c r="F3" s="177"/>
      <c r="G3" s="310" t="s">
        <v>185</v>
      </c>
      <c r="H3" s="310"/>
      <c r="I3" s="177"/>
      <c r="J3" s="310" t="s">
        <v>186</v>
      </c>
      <c r="K3" s="310"/>
      <c r="L3" s="177"/>
      <c r="M3" s="310" t="s">
        <v>187</v>
      </c>
      <c r="N3" s="310"/>
      <c r="O3" s="177"/>
      <c r="P3" s="310" t="s">
        <v>188</v>
      </c>
      <c r="Q3" s="310"/>
      <c r="R3" s="177"/>
      <c r="S3" s="310" t="s">
        <v>242</v>
      </c>
      <c r="T3" s="310"/>
      <c r="U3" s="177"/>
      <c r="V3" s="310" t="s">
        <v>243</v>
      </c>
      <c r="W3" s="310"/>
      <c r="X3" s="177"/>
      <c r="Y3" s="310" t="s">
        <v>176</v>
      </c>
      <c r="Z3" s="310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 t="s">
        <v>178</v>
      </c>
    </row>
    <row r="4" spans="1:38" ht="12" customHeight="1">
      <c r="A4" s="183"/>
      <c r="B4" s="189"/>
      <c r="C4" s="178"/>
      <c r="D4" s="308">
        <v>42850</v>
      </c>
      <c r="E4" s="309"/>
      <c r="F4" s="178"/>
      <c r="G4" s="308">
        <v>42879</v>
      </c>
      <c r="H4" s="309"/>
      <c r="I4" s="178"/>
      <c r="J4" s="308">
        <v>42907</v>
      </c>
      <c r="K4" s="309"/>
      <c r="L4" s="178"/>
      <c r="M4" s="308">
        <v>42935</v>
      </c>
      <c r="N4" s="309"/>
      <c r="O4" s="178"/>
      <c r="P4" s="308">
        <v>42965</v>
      </c>
      <c r="Q4" s="309"/>
      <c r="R4" s="178"/>
      <c r="S4" s="308">
        <v>42993</v>
      </c>
      <c r="T4" s="309"/>
      <c r="U4" s="178"/>
      <c r="V4" s="308">
        <v>43027</v>
      </c>
      <c r="W4" s="309"/>
      <c r="X4" s="178"/>
      <c r="Y4" s="309" t="s">
        <v>172</v>
      </c>
      <c r="Z4" s="309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202" t="s">
        <v>183</v>
      </c>
    </row>
    <row r="5" spans="1:38" ht="12" customHeight="1">
      <c r="A5" s="184"/>
      <c r="B5" s="190" t="s">
        <v>35</v>
      </c>
      <c r="C5" s="180"/>
      <c r="D5" s="311" t="s">
        <v>177</v>
      </c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</row>
    <row r="6" spans="1:38" ht="12" customHeight="1">
      <c r="A6" s="199" t="s">
        <v>184</v>
      </c>
      <c r="B6" s="189"/>
      <c r="C6" s="178"/>
      <c r="D6" s="195"/>
      <c r="E6" s="178"/>
      <c r="F6" s="178"/>
      <c r="G6" s="195"/>
      <c r="H6" s="178"/>
      <c r="I6" s="178"/>
      <c r="J6" s="195"/>
      <c r="K6" s="178"/>
      <c r="L6" s="178"/>
      <c r="M6" s="195"/>
      <c r="N6" s="178"/>
      <c r="O6" s="178"/>
      <c r="P6" s="195"/>
      <c r="Q6" s="178"/>
      <c r="R6" s="178"/>
      <c r="S6" s="195"/>
      <c r="T6" s="178"/>
      <c r="U6" s="178"/>
      <c r="V6" s="195"/>
      <c r="W6" s="178"/>
      <c r="X6" s="178"/>
      <c r="Y6" s="195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8" ht="12" customHeight="1">
      <c r="A7" s="183" t="s">
        <v>206</v>
      </c>
      <c r="B7" s="189">
        <v>8</v>
      </c>
      <c r="C7" s="178"/>
      <c r="D7" s="195">
        <v>1.1272203882593546</v>
      </c>
      <c r="E7" s="197">
        <v>5</v>
      </c>
      <c r="F7" s="178"/>
      <c r="G7" s="195">
        <v>1.494858941921021</v>
      </c>
      <c r="H7" s="197">
        <v>8</v>
      </c>
      <c r="I7" s="178"/>
      <c r="J7" s="195">
        <v>1.5469561676712131</v>
      </c>
      <c r="K7" s="197">
        <v>4</v>
      </c>
      <c r="L7" s="178"/>
      <c r="M7" s="195">
        <v>1.5790372190512825</v>
      </c>
      <c r="N7" s="197">
        <v>3</v>
      </c>
      <c r="O7" s="178"/>
      <c r="P7" s="195">
        <v>1.5722686083564765</v>
      </c>
      <c r="Q7" s="197">
        <v>1</v>
      </c>
      <c r="R7" s="178"/>
      <c r="S7" s="195">
        <v>1.0351861113371814</v>
      </c>
      <c r="T7" s="197">
        <v>2</v>
      </c>
      <c r="U7" s="178"/>
      <c r="V7" s="195">
        <v>0.7966800146719617</v>
      </c>
      <c r="W7" s="197">
        <v>7</v>
      </c>
      <c r="X7" s="178"/>
      <c r="Y7" s="195">
        <v>9.152207451268492</v>
      </c>
      <c r="Z7" s="197">
        <v>1</v>
      </c>
      <c r="AA7" s="178"/>
      <c r="AB7" s="178" t="str">
        <f aca="true" t="shared" si="0" ref="AB7:AB20">CHAR(65)</f>
        <v>A</v>
      </c>
      <c r="AC7" s="178"/>
      <c r="AD7" s="178"/>
      <c r="AE7" s="178"/>
      <c r="AF7" s="178"/>
      <c r="AG7" s="178"/>
      <c r="AH7" s="178"/>
      <c r="AI7" s="178"/>
      <c r="AJ7" s="178"/>
      <c r="AK7" s="178"/>
      <c r="AL7" s="198">
        <v>130.73316919539286</v>
      </c>
    </row>
    <row r="8" spans="1:38" ht="12" customHeight="1">
      <c r="A8" s="183" t="s">
        <v>203</v>
      </c>
      <c r="B8" s="189">
        <v>9</v>
      </c>
      <c r="C8" s="178"/>
      <c r="D8" s="195">
        <v>1.1272203882593546</v>
      </c>
      <c r="E8" s="197">
        <v>5</v>
      </c>
      <c r="F8" s="178"/>
      <c r="G8" s="195">
        <v>1.548246761275343</v>
      </c>
      <c r="H8" s="197">
        <v>6</v>
      </c>
      <c r="I8" s="178"/>
      <c r="J8" s="195">
        <v>1.6305754199777651</v>
      </c>
      <c r="K8" s="197">
        <v>1</v>
      </c>
      <c r="L8" s="178"/>
      <c r="M8" s="195">
        <v>1.5351750740776358</v>
      </c>
      <c r="N8" s="197">
        <v>6</v>
      </c>
      <c r="O8" s="178"/>
      <c r="P8" s="195">
        <v>1.4387741038733797</v>
      </c>
      <c r="Q8" s="197">
        <v>7</v>
      </c>
      <c r="R8" s="178"/>
      <c r="S8" s="195">
        <v>1.021197109832625</v>
      </c>
      <c r="T8" s="197">
        <v>4</v>
      </c>
      <c r="U8" s="178"/>
      <c r="V8" s="195">
        <v>0.8114333482769981</v>
      </c>
      <c r="W8" s="197">
        <v>6</v>
      </c>
      <c r="X8" s="178"/>
      <c r="Y8" s="195">
        <v>9.1126222055731</v>
      </c>
      <c r="Z8" s="197">
        <v>2</v>
      </c>
      <c r="AA8" s="178"/>
      <c r="AB8" s="178" t="str">
        <f t="shared" si="0"/>
        <v>A</v>
      </c>
      <c r="AC8" s="178" t="str">
        <f aca="true" t="shared" si="1" ref="AC8:AC21">CHAR(66)</f>
        <v>B</v>
      </c>
      <c r="AD8" s="178"/>
      <c r="AE8" s="178"/>
      <c r="AF8" s="178"/>
      <c r="AG8" s="178"/>
      <c r="AH8" s="178"/>
      <c r="AI8" s="178"/>
      <c r="AJ8" s="178"/>
      <c r="AK8" s="178"/>
      <c r="AL8" s="198">
        <v>130.16772040604974</v>
      </c>
    </row>
    <row r="9" spans="1:38" ht="12" customHeight="1">
      <c r="A9" s="183" t="s">
        <v>198</v>
      </c>
      <c r="B9" s="189">
        <v>9</v>
      </c>
      <c r="C9" s="178"/>
      <c r="D9" s="195">
        <v>0.9581373300204514</v>
      </c>
      <c r="E9" s="197">
        <v>21</v>
      </c>
      <c r="F9" s="178"/>
      <c r="G9" s="195">
        <v>1.374736348373796</v>
      </c>
      <c r="H9" s="197">
        <v>22</v>
      </c>
      <c r="I9" s="178"/>
      <c r="J9" s="195">
        <v>1.491209999466845</v>
      </c>
      <c r="K9" s="197">
        <v>10</v>
      </c>
      <c r="L9" s="178"/>
      <c r="M9" s="195">
        <v>1.6228993640249292</v>
      </c>
      <c r="N9" s="197">
        <v>2</v>
      </c>
      <c r="O9" s="178"/>
      <c r="P9" s="195">
        <v>1.4981049947547562</v>
      </c>
      <c r="Q9" s="197">
        <v>4</v>
      </c>
      <c r="R9" s="178"/>
      <c r="S9" s="195">
        <v>0.9932191068235119</v>
      </c>
      <c r="T9" s="197">
        <v>6</v>
      </c>
      <c r="U9" s="178"/>
      <c r="V9" s="195">
        <v>0.7524200138568526</v>
      </c>
      <c r="W9" s="197">
        <v>13</v>
      </c>
      <c r="X9" s="178"/>
      <c r="Y9" s="195">
        <v>8.690727157321142</v>
      </c>
      <c r="Z9" s="197">
        <v>5</v>
      </c>
      <c r="AA9" s="178"/>
      <c r="AB9" s="178" t="str">
        <f t="shared" si="0"/>
        <v>A</v>
      </c>
      <c r="AC9" s="178" t="str">
        <f t="shared" si="1"/>
        <v>B</v>
      </c>
      <c r="AD9" s="178" t="str">
        <f aca="true" t="shared" si="2" ref="AD9:AD22">CHAR(67)</f>
        <v>C</v>
      </c>
      <c r="AE9" s="178" t="str">
        <f aca="true" t="shared" si="3" ref="AE9:AE26">CHAR(68)</f>
        <v>D</v>
      </c>
      <c r="AF9" s="178"/>
      <c r="AG9" s="178"/>
      <c r="AH9" s="178"/>
      <c r="AI9" s="178"/>
      <c r="AJ9" s="178"/>
      <c r="AK9" s="178"/>
      <c r="AL9" s="198">
        <v>124.14123149400294</v>
      </c>
    </row>
    <row r="10" spans="1:38" ht="12" customHeight="1">
      <c r="A10" s="183" t="s">
        <v>214</v>
      </c>
      <c r="B10" s="189">
        <v>9</v>
      </c>
      <c r="C10" s="178"/>
      <c r="D10" s="195">
        <v>0.8829893041364943</v>
      </c>
      <c r="E10" s="197">
        <v>32</v>
      </c>
      <c r="F10" s="178"/>
      <c r="G10" s="195">
        <v>1.3880833032123765</v>
      </c>
      <c r="H10" s="197">
        <v>18</v>
      </c>
      <c r="I10" s="178"/>
      <c r="J10" s="195">
        <v>1.435463831262477</v>
      </c>
      <c r="K10" s="197">
        <v>13</v>
      </c>
      <c r="L10" s="178"/>
      <c r="M10" s="195">
        <v>1.4474507841303426</v>
      </c>
      <c r="N10" s="197">
        <v>11</v>
      </c>
      <c r="O10" s="178"/>
      <c r="P10" s="195">
        <v>1.4536068265937236</v>
      </c>
      <c r="Q10" s="197">
        <v>5</v>
      </c>
      <c r="R10" s="178"/>
      <c r="S10" s="195">
        <v>1.0351861113371814</v>
      </c>
      <c r="T10" s="197">
        <v>2</v>
      </c>
      <c r="U10" s="178"/>
      <c r="V10" s="195">
        <v>0.899953349907216</v>
      </c>
      <c r="W10" s="197">
        <v>1</v>
      </c>
      <c r="X10" s="178"/>
      <c r="Y10" s="195">
        <v>8.542733510579811</v>
      </c>
      <c r="Z10" s="197">
        <v>7</v>
      </c>
      <c r="AA10" s="178"/>
      <c r="AB10" s="178" t="str">
        <f t="shared" si="0"/>
        <v>A</v>
      </c>
      <c r="AC10" s="178" t="str">
        <f t="shared" si="1"/>
        <v>B</v>
      </c>
      <c r="AD10" s="178" t="str">
        <f t="shared" si="2"/>
        <v>C</v>
      </c>
      <c r="AE10" s="178" t="str">
        <f t="shared" si="3"/>
        <v>D</v>
      </c>
      <c r="AF10" s="178"/>
      <c r="AG10" s="178"/>
      <c r="AH10" s="178"/>
      <c r="AI10" s="178"/>
      <c r="AJ10" s="178"/>
      <c r="AK10" s="178"/>
      <c r="AL10" s="198">
        <v>122.02724111929875</v>
      </c>
    </row>
    <row r="11" spans="1:38" ht="12" customHeight="1">
      <c r="A11" s="183" t="s">
        <v>210</v>
      </c>
      <c r="B11" s="189">
        <v>8</v>
      </c>
      <c r="C11" s="178"/>
      <c r="D11" s="195">
        <v>0.9017763106074836</v>
      </c>
      <c r="E11" s="197">
        <v>26</v>
      </c>
      <c r="F11" s="178"/>
      <c r="G11" s="195">
        <v>1.454818077405279</v>
      </c>
      <c r="H11" s="197">
        <v>12</v>
      </c>
      <c r="I11" s="178"/>
      <c r="J11" s="195">
        <v>1.560892709722305</v>
      </c>
      <c r="K11" s="197">
        <v>3</v>
      </c>
      <c r="L11" s="178"/>
      <c r="M11" s="195">
        <v>1.5497957890688512</v>
      </c>
      <c r="N11" s="197">
        <v>5</v>
      </c>
      <c r="O11" s="178"/>
      <c r="P11" s="195">
        <v>1.4091086584326913</v>
      </c>
      <c r="Q11" s="197">
        <v>9</v>
      </c>
      <c r="R11" s="178"/>
      <c r="S11" s="195">
        <v>0.9652411038143989</v>
      </c>
      <c r="T11" s="197">
        <v>9</v>
      </c>
      <c r="U11" s="178"/>
      <c r="V11" s="195">
        <v>0.6786533458316711</v>
      </c>
      <c r="W11" s="197">
        <v>15</v>
      </c>
      <c r="X11" s="178"/>
      <c r="Y11" s="195">
        <v>8.52028599488268</v>
      </c>
      <c r="Z11" s="197">
        <v>9</v>
      </c>
      <c r="AA11" s="178"/>
      <c r="AB11" s="178" t="str">
        <f t="shared" si="0"/>
        <v>A</v>
      </c>
      <c r="AC11" s="178" t="str">
        <f t="shared" si="1"/>
        <v>B</v>
      </c>
      <c r="AD11" s="178" t="str">
        <f t="shared" si="2"/>
        <v>C</v>
      </c>
      <c r="AE11" s="178" t="str">
        <f t="shared" si="3"/>
        <v>D</v>
      </c>
      <c r="AF11" s="178"/>
      <c r="AG11" s="178"/>
      <c r="AH11" s="178"/>
      <c r="AI11" s="178"/>
      <c r="AJ11" s="178"/>
      <c r="AK11" s="178"/>
      <c r="AL11" s="198">
        <v>121.7065933539072</v>
      </c>
    </row>
    <row r="12" spans="1:38" ht="12" customHeight="1">
      <c r="A12" s="183" t="s">
        <v>191</v>
      </c>
      <c r="B12" s="189">
        <v>4</v>
      </c>
      <c r="C12" s="178"/>
      <c r="D12" s="195">
        <v>1.1084333817883651</v>
      </c>
      <c r="E12" s="197">
        <v>7</v>
      </c>
      <c r="F12" s="178"/>
      <c r="G12" s="195">
        <v>1.574940670952504</v>
      </c>
      <c r="H12" s="197">
        <v>3</v>
      </c>
      <c r="I12" s="178"/>
      <c r="J12" s="195">
        <v>1.533019625620121</v>
      </c>
      <c r="K12" s="197">
        <v>7</v>
      </c>
      <c r="L12" s="178"/>
      <c r="M12" s="195">
        <v>1.5205543590864203</v>
      </c>
      <c r="N12" s="197">
        <v>7</v>
      </c>
      <c r="O12" s="178"/>
      <c r="P12" s="195">
        <v>1.2904468766699384</v>
      </c>
      <c r="Q12" s="197">
        <v>19</v>
      </c>
      <c r="R12" s="178"/>
      <c r="S12" s="195">
        <v>0.7833840842551643</v>
      </c>
      <c r="T12" s="197">
        <v>21</v>
      </c>
      <c r="U12" s="178"/>
      <c r="V12" s="195">
        <v>0.6196400114115258</v>
      </c>
      <c r="W12" s="197">
        <v>19</v>
      </c>
      <c r="X12" s="178"/>
      <c r="Y12" s="195">
        <v>8.430419009784039</v>
      </c>
      <c r="Z12" s="197">
        <v>11</v>
      </c>
      <c r="AA12" s="178"/>
      <c r="AB12" s="178" t="str">
        <f t="shared" si="0"/>
        <v>A</v>
      </c>
      <c r="AC12" s="178" t="str">
        <f t="shared" si="1"/>
        <v>B</v>
      </c>
      <c r="AD12" s="178" t="str">
        <f t="shared" si="2"/>
        <v>C</v>
      </c>
      <c r="AE12" s="178" t="str">
        <f t="shared" si="3"/>
        <v>D</v>
      </c>
      <c r="AF12" s="178" t="str">
        <f aca="true" t="shared" si="4" ref="AF12:AF27">CHAR(69)</f>
        <v>E</v>
      </c>
      <c r="AG12" s="178"/>
      <c r="AH12" s="178"/>
      <c r="AI12" s="178"/>
      <c r="AJ12" s="178"/>
      <c r="AK12" s="178"/>
      <c r="AL12" s="198">
        <v>120.42290350852983</v>
      </c>
    </row>
    <row r="13" spans="1:38" ht="12" customHeight="1">
      <c r="A13" s="183" t="s">
        <v>213</v>
      </c>
      <c r="B13" s="189">
        <v>8</v>
      </c>
      <c r="C13" s="178"/>
      <c r="D13" s="195">
        <v>0.9769243364914406</v>
      </c>
      <c r="E13" s="197">
        <v>19</v>
      </c>
      <c r="F13" s="178"/>
      <c r="G13" s="195">
        <v>1.321348529019474</v>
      </c>
      <c r="H13" s="197">
        <v>28</v>
      </c>
      <c r="I13" s="178"/>
      <c r="J13" s="195">
        <v>1.393654205109201</v>
      </c>
      <c r="K13" s="197">
        <v>20</v>
      </c>
      <c r="L13" s="178"/>
      <c r="M13" s="195">
        <v>1.4035886391566956</v>
      </c>
      <c r="N13" s="197">
        <v>17</v>
      </c>
      <c r="O13" s="178"/>
      <c r="P13" s="195">
        <v>1.4239413811530355</v>
      </c>
      <c r="Q13" s="197">
        <v>8</v>
      </c>
      <c r="R13" s="178"/>
      <c r="S13" s="195">
        <v>0.9512521023098424</v>
      </c>
      <c r="T13" s="197">
        <v>10</v>
      </c>
      <c r="U13" s="178"/>
      <c r="V13" s="195">
        <v>0.8409400154870708</v>
      </c>
      <c r="W13" s="197">
        <v>3</v>
      </c>
      <c r="X13" s="178"/>
      <c r="Y13" s="195">
        <v>8.31164920872676</v>
      </c>
      <c r="Z13" s="197">
        <v>12</v>
      </c>
      <c r="AA13" s="178"/>
      <c r="AB13" s="178" t="str">
        <f t="shared" si="0"/>
        <v>A</v>
      </c>
      <c r="AC13" s="178" t="str">
        <f t="shared" si="1"/>
        <v>B</v>
      </c>
      <c r="AD13" s="178" t="str">
        <f t="shared" si="2"/>
        <v>C</v>
      </c>
      <c r="AE13" s="178" t="str">
        <f t="shared" si="3"/>
        <v>D</v>
      </c>
      <c r="AF13" s="178" t="str">
        <f t="shared" si="4"/>
        <v>E</v>
      </c>
      <c r="AG13" s="178"/>
      <c r="AH13" s="178"/>
      <c r="AI13" s="178"/>
      <c r="AJ13" s="178"/>
      <c r="AK13" s="178"/>
      <c r="AL13" s="198">
        <v>118.72635624606885</v>
      </c>
    </row>
    <row r="14" spans="1:38" ht="12" customHeight="1">
      <c r="A14" s="183" t="s">
        <v>221</v>
      </c>
      <c r="B14" s="189">
        <v>7</v>
      </c>
      <c r="C14" s="178"/>
      <c r="D14" s="195">
        <v>0.9581373300204514</v>
      </c>
      <c r="E14" s="197">
        <v>21</v>
      </c>
      <c r="F14" s="178"/>
      <c r="G14" s="195">
        <v>1.3880833032123765</v>
      </c>
      <c r="H14" s="197">
        <v>18</v>
      </c>
      <c r="I14" s="178"/>
      <c r="J14" s="195">
        <v>1.421527289211385</v>
      </c>
      <c r="K14" s="197">
        <v>18</v>
      </c>
      <c r="L14" s="178"/>
      <c r="M14" s="195">
        <v>1.4474507841303423</v>
      </c>
      <c r="N14" s="197">
        <v>13</v>
      </c>
      <c r="O14" s="178"/>
      <c r="P14" s="195">
        <v>1.3349450448309708</v>
      </c>
      <c r="Q14" s="197">
        <v>14</v>
      </c>
      <c r="R14" s="178"/>
      <c r="S14" s="195">
        <v>0.9512521023098424</v>
      </c>
      <c r="T14" s="197">
        <v>10</v>
      </c>
      <c r="U14" s="178"/>
      <c r="V14" s="195">
        <v>0.7524200138568528</v>
      </c>
      <c r="W14" s="197">
        <v>11</v>
      </c>
      <c r="X14" s="178"/>
      <c r="Y14" s="195">
        <v>8.253815867572222</v>
      </c>
      <c r="Z14" s="197">
        <v>14</v>
      </c>
      <c r="AA14" s="178"/>
      <c r="AB14" s="178" t="str">
        <f t="shared" si="0"/>
        <v>A</v>
      </c>
      <c r="AC14" s="178" t="str">
        <f t="shared" si="1"/>
        <v>B</v>
      </c>
      <c r="AD14" s="178" t="str">
        <f t="shared" si="2"/>
        <v>C</v>
      </c>
      <c r="AE14" s="178" t="str">
        <f t="shared" si="3"/>
        <v>D</v>
      </c>
      <c r="AF14" s="178" t="str">
        <f t="shared" si="4"/>
        <v>E</v>
      </c>
      <c r="AG14" s="178"/>
      <c r="AH14" s="178"/>
      <c r="AI14" s="178"/>
      <c r="AJ14" s="178"/>
      <c r="AK14" s="178"/>
      <c r="AL14" s="198">
        <v>117.90024560395887</v>
      </c>
    </row>
    <row r="15" spans="1:38" ht="12" customHeight="1">
      <c r="A15" s="183" t="s">
        <v>212</v>
      </c>
      <c r="B15" s="189">
        <v>6</v>
      </c>
      <c r="C15" s="178"/>
      <c r="D15" s="195">
        <v>1.0708593688463868</v>
      </c>
      <c r="E15" s="197">
        <v>9</v>
      </c>
      <c r="F15" s="178"/>
      <c r="G15" s="195">
        <v>1.4414711225666987</v>
      </c>
      <c r="H15" s="197">
        <v>15</v>
      </c>
      <c r="I15" s="178"/>
      <c r="J15" s="195">
        <v>1.337908036904833</v>
      </c>
      <c r="K15" s="197">
        <v>23</v>
      </c>
      <c r="L15" s="178"/>
      <c r="M15" s="195">
        <v>1.359726494183049</v>
      </c>
      <c r="N15" s="197">
        <v>19</v>
      </c>
      <c r="O15" s="178"/>
      <c r="P15" s="195">
        <v>1.245948708508906</v>
      </c>
      <c r="Q15" s="197">
        <v>21</v>
      </c>
      <c r="R15" s="178"/>
      <c r="S15" s="195">
        <v>0.8533290917779468</v>
      </c>
      <c r="T15" s="197">
        <v>15</v>
      </c>
      <c r="U15" s="178"/>
      <c r="V15" s="195">
        <v>0.7229133466467801</v>
      </c>
      <c r="W15" s="197">
        <v>14</v>
      </c>
      <c r="X15" s="178"/>
      <c r="Y15" s="195">
        <v>8.032156169434602</v>
      </c>
      <c r="Z15" s="197">
        <v>15</v>
      </c>
      <c r="AA15" s="178"/>
      <c r="AB15" s="178" t="str">
        <f t="shared" si="0"/>
        <v>A</v>
      </c>
      <c r="AC15" s="178" t="str">
        <f t="shared" si="1"/>
        <v>B</v>
      </c>
      <c r="AD15" s="178" t="str">
        <f t="shared" si="2"/>
        <v>C</v>
      </c>
      <c r="AE15" s="178" t="str">
        <f t="shared" si="3"/>
        <v>D</v>
      </c>
      <c r="AF15" s="178" t="str">
        <f t="shared" si="4"/>
        <v>E</v>
      </c>
      <c r="AG15" s="178" t="str">
        <f aca="true" t="shared" si="5" ref="AG15:AG27">CHAR(70)</f>
        <v>F</v>
      </c>
      <c r="AH15" s="178"/>
      <c r="AI15" s="178"/>
      <c r="AJ15" s="178"/>
      <c r="AK15" s="178"/>
      <c r="AL15" s="198">
        <v>114.73398489858022</v>
      </c>
    </row>
    <row r="16" spans="1:38" ht="12" customHeight="1">
      <c r="A16" s="183" t="s">
        <v>222</v>
      </c>
      <c r="B16" s="189">
        <v>8</v>
      </c>
      <c r="C16" s="178"/>
      <c r="D16" s="195">
        <v>0.8266282847235267</v>
      </c>
      <c r="E16" s="197">
        <v>35</v>
      </c>
      <c r="F16" s="178"/>
      <c r="G16" s="195">
        <v>1.3346954838580545</v>
      </c>
      <c r="H16" s="197">
        <v>27</v>
      </c>
      <c r="I16" s="178"/>
      <c r="J16" s="195">
        <v>1.3379080369048328</v>
      </c>
      <c r="K16" s="197">
        <v>27</v>
      </c>
      <c r="L16" s="178"/>
      <c r="M16" s="195">
        <v>1.4474507841303426</v>
      </c>
      <c r="N16" s="197">
        <v>11</v>
      </c>
      <c r="O16" s="178"/>
      <c r="P16" s="195">
        <v>1.349777767551315</v>
      </c>
      <c r="Q16" s="197">
        <v>13</v>
      </c>
      <c r="R16" s="178"/>
      <c r="S16" s="195">
        <v>0.9092850977961728</v>
      </c>
      <c r="T16" s="197">
        <v>14</v>
      </c>
      <c r="U16" s="178"/>
      <c r="V16" s="195">
        <v>0.7966800146719617</v>
      </c>
      <c r="W16" s="197">
        <v>7</v>
      </c>
      <c r="X16" s="178"/>
      <c r="Y16" s="195">
        <v>8.002425469636206</v>
      </c>
      <c r="Z16" s="197">
        <v>17</v>
      </c>
      <c r="AA16" s="178"/>
      <c r="AB16" s="178" t="str">
        <f t="shared" si="0"/>
        <v>A</v>
      </c>
      <c r="AC16" s="178" t="str">
        <f t="shared" si="1"/>
        <v>B</v>
      </c>
      <c r="AD16" s="178" t="str">
        <f t="shared" si="2"/>
        <v>C</v>
      </c>
      <c r="AE16" s="178" t="str">
        <f t="shared" si="3"/>
        <v>D</v>
      </c>
      <c r="AF16" s="178" t="str">
        <f t="shared" si="4"/>
        <v>E</v>
      </c>
      <c r="AG16" s="178" t="str">
        <f t="shared" si="5"/>
        <v>F</v>
      </c>
      <c r="AH16" s="178"/>
      <c r="AI16" s="178"/>
      <c r="AJ16" s="178"/>
      <c r="AK16" s="178"/>
      <c r="AL16" s="198">
        <v>114.30930171392377</v>
      </c>
    </row>
    <row r="17" spans="1:38" ht="12" customHeight="1">
      <c r="A17" s="183" t="s">
        <v>192</v>
      </c>
      <c r="B17" s="189">
        <v>4</v>
      </c>
      <c r="C17" s="178"/>
      <c r="D17" s="195">
        <v>1.0520723623753976</v>
      </c>
      <c r="E17" s="197">
        <v>12</v>
      </c>
      <c r="F17" s="178"/>
      <c r="G17" s="195">
        <v>1.46816503224386</v>
      </c>
      <c r="H17" s="197">
        <v>10</v>
      </c>
      <c r="I17" s="178"/>
      <c r="J17" s="195">
        <v>1.435463831262477</v>
      </c>
      <c r="K17" s="197">
        <v>13</v>
      </c>
      <c r="L17" s="178"/>
      <c r="M17" s="195">
        <v>1.3304850642006179</v>
      </c>
      <c r="N17" s="197">
        <v>23</v>
      </c>
      <c r="O17" s="178"/>
      <c r="P17" s="195">
        <v>1.3052795993902826</v>
      </c>
      <c r="Q17" s="197">
        <v>17</v>
      </c>
      <c r="R17" s="178"/>
      <c r="S17" s="195">
        <v>0.7833840842551643</v>
      </c>
      <c r="T17" s="197">
        <v>21</v>
      </c>
      <c r="U17" s="178"/>
      <c r="V17" s="195">
        <v>0.5901333442014531</v>
      </c>
      <c r="W17" s="197">
        <v>20</v>
      </c>
      <c r="X17" s="178"/>
      <c r="Y17" s="195">
        <v>7.964983317929253</v>
      </c>
      <c r="Z17" s="197">
        <v>18</v>
      </c>
      <c r="AA17" s="178"/>
      <c r="AB17" s="178" t="str">
        <f t="shared" si="0"/>
        <v>A</v>
      </c>
      <c r="AC17" s="178" t="str">
        <f t="shared" si="1"/>
        <v>B</v>
      </c>
      <c r="AD17" s="178" t="str">
        <f t="shared" si="2"/>
        <v>C</v>
      </c>
      <c r="AE17" s="178" t="str">
        <f t="shared" si="3"/>
        <v>D</v>
      </c>
      <c r="AF17" s="178" t="str">
        <f t="shared" si="4"/>
        <v>E</v>
      </c>
      <c r="AG17" s="178" t="str">
        <f t="shared" si="5"/>
        <v>F</v>
      </c>
      <c r="AH17" s="178"/>
      <c r="AI17" s="178"/>
      <c r="AJ17" s="178"/>
      <c r="AK17" s="178"/>
      <c r="AL17" s="198">
        <v>113.77446559048492</v>
      </c>
    </row>
    <row r="18" spans="1:38" ht="12" customHeight="1">
      <c r="A18" s="183" t="s">
        <v>194</v>
      </c>
      <c r="B18" s="189">
        <v>8</v>
      </c>
      <c r="C18" s="178"/>
      <c r="D18" s="195">
        <v>0.9769243364914406</v>
      </c>
      <c r="E18" s="197">
        <v>19</v>
      </c>
      <c r="F18" s="178"/>
      <c r="G18" s="195">
        <v>1.3613893935352155</v>
      </c>
      <c r="H18" s="197">
        <v>23</v>
      </c>
      <c r="I18" s="178"/>
      <c r="J18" s="195">
        <v>1.4772734574157529</v>
      </c>
      <c r="K18" s="197">
        <v>11</v>
      </c>
      <c r="L18" s="178"/>
      <c r="M18" s="195">
        <v>1.4182093541479113</v>
      </c>
      <c r="N18" s="197">
        <v>15</v>
      </c>
      <c r="O18" s="178"/>
      <c r="P18" s="195">
        <v>1.3794432129920031</v>
      </c>
      <c r="Q18" s="197">
        <v>11</v>
      </c>
      <c r="R18" s="178"/>
      <c r="S18" s="195">
        <v>0.7833840842551644</v>
      </c>
      <c r="T18" s="197">
        <v>18</v>
      </c>
      <c r="U18" s="178"/>
      <c r="V18" s="195">
        <v>0.5458733433863441</v>
      </c>
      <c r="W18" s="197">
        <v>22</v>
      </c>
      <c r="X18" s="178"/>
      <c r="Y18" s="195">
        <v>7.942497182223832</v>
      </c>
      <c r="Z18" s="197">
        <v>19</v>
      </c>
      <c r="AA18" s="178"/>
      <c r="AB18" s="178" t="str">
        <f t="shared" si="0"/>
        <v>A</v>
      </c>
      <c r="AC18" s="178" t="str">
        <f t="shared" si="1"/>
        <v>B</v>
      </c>
      <c r="AD18" s="178" t="str">
        <f t="shared" si="2"/>
        <v>C</v>
      </c>
      <c r="AE18" s="178" t="str">
        <f t="shared" si="3"/>
        <v>D</v>
      </c>
      <c r="AF18" s="178" t="str">
        <f t="shared" si="4"/>
        <v>E</v>
      </c>
      <c r="AG18" s="178" t="str">
        <f t="shared" si="5"/>
        <v>F</v>
      </c>
      <c r="AH18" s="178"/>
      <c r="AI18" s="178"/>
      <c r="AJ18" s="178"/>
      <c r="AK18" s="178"/>
      <c r="AL18" s="198">
        <v>113.4532661640755</v>
      </c>
    </row>
    <row r="19" spans="1:38" ht="12" customHeight="1">
      <c r="A19" s="183" t="s">
        <v>190</v>
      </c>
      <c r="B19" s="189">
        <v>8</v>
      </c>
      <c r="C19" s="178"/>
      <c r="D19" s="195">
        <v>1.0708593688463868</v>
      </c>
      <c r="E19" s="197">
        <v>9</v>
      </c>
      <c r="F19" s="178"/>
      <c r="G19" s="195">
        <v>1.454818077405279</v>
      </c>
      <c r="H19" s="197">
        <v>12</v>
      </c>
      <c r="I19" s="178"/>
      <c r="J19" s="195">
        <v>1.4075907471602929</v>
      </c>
      <c r="K19" s="197">
        <v>19</v>
      </c>
      <c r="L19" s="178"/>
      <c r="M19" s="195">
        <v>1.359726494183049</v>
      </c>
      <c r="N19" s="197">
        <v>19</v>
      </c>
      <c r="O19" s="178"/>
      <c r="P19" s="195">
        <v>1.231115985788562</v>
      </c>
      <c r="Q19" s="197">
        <v>22</v>
      </c>
      <c r="R19" s="178"/>
      <c r="S19" s="195">
        <v>0.7274280782369382</v>
      </c>
      <c r="T19" s="197">
        <v>28</v>
      </c>
      <c r="U19" s="178"/>
      <c r="V19" s="195">
        <v>0.5163666761762715</v>
      </c>
      <c r="W19" s="197">
        <v>25</v>
      </c>
      <c r="X19" s="178"/>
      <c r="Y19" s="195">
        <v>7.767905427796779</v>
      </c>
      <c r="Z19" s="197">
        <v>22</v>
      </c>
      <c r="AA19" s="178"/>
      <c r="AB19" s="178" t="str">
        <f t="shared" si="0"/>
        <v>A</v>
      </c>
      <c r="AC19" s="178" t="str">
        <f t="shared" si="1"/>
        <v>B</v>
      </c>
      <c r="AD19" s="178" t="str">
        <f t="shared" si="2"/>
        <v>C</v>
      </c>
      <c r="AE19" s="178" t="str">
        <f t="shared" si="3"/>
        <v>D</v>
      </c>
      <c r="AF19" s="178" t="str">
        <f t="shared" si="4"/>
        <v>E</v>
      </c>
      <c r="AG19" s="178" t="str">
        <f t="shared" si="5"/>
        <v>F</v>
      </c>
      <c r="AH19" s="178"/>
      <c r="AI19" s="178"/>
      <c r="AJ19" s="178"/>
      <c r="AK19" s="178"/>
      <c r="AL19" s="198">
        <v>110.95933959027731</v>
      </c>
    </row>
    <row r="20" spans="1:38" ht="12" customHeight="1">
      <c r="A20" s="183" t="s">
        <v>195</v>
      </c>
      <c r="B20" s="189">
        <v>6</v>
      </c>
      <c r="C20" s="178"/>
      <c r="D20" s="195">
        <v>1.1460073947303437</v>
      </c>
      <c r="E20" s="197">
        <v>4</v>
      </c>
      <c r="F20" s="178"/>
      <c r="G20" s="195">
        <v>1.5615937161139235</v>
      </c>
      <c r="H20" s="197">
        <v>4</v>
      </c>
      <c r="I20" s="178"/>
      <c r="J20" s="195">
        <v>1.337908036904833</v>
      </c>
      <c r="K20" s="197">
        <v>23</v>
      </c>
      <c r="L20" s="178"/>
      <c r="M20" s="195">
        <v>1.2720022042357555</v>
      </c>
      <c r="N20" s="197">
        <v>29</v>
      </c>
      <c r="O20" s="178"/>
      <c r="P20" s="195">
        <v>1.1569523721868413</v>
      </c>
      <c r="Q20" s="197">
        <v>27</v>
      </c>
      <c r="R20" s="178"/>
      <c r="S20" s="195">
        <v>0.7134390767323818</v>
      </c>
      <c r="T20" s="197">
        <v>29</v>
      </c>
      <c r="U20" s="178"/>
      <c r="V20" s="195">
        <v>0.5163666761762715</v>
      </c>
      <c r="W20" s="197">
        <v>25</v>
      </c>
      <c r="X20" s="178"/>
      <c r="Y20" s="195">
        <v>7.70426947708035</v>
      </c>
      <c r="Z20" s="197">
        <v>23</v>
      </c>
      <c r="AA20" s="178"/>
      <c r="AB20" s="178" t="str">
        <f t="shared" si="0"/>
        <v>A</v>
      </c>
      <c r="AC20" s="178" t="str">
        <f t="shared" si="1"/>
        <v>B</v>
      </c>
      <c r="AD20" s="178" t="str">
        <f t="shared" si="2"/>
        <v>C</v>
      </c>
      <c r="AE20" s="178" t="str">
        <f t="shared" si="3"/>
        <v>D</v>
      </c>
      <c r="AF20" s="178" t="str">
        <f t="shared" si="4"/>
        <v>E</v>
      </c>
      <c r="AG20" s="178" t="str">
        <f t="shared" si="5"/>
        <v>F</v>
      </c>
      <c r="AH20" s="178"/>
      <c r="AI20" s="178"/>
      <c r="AJ20" s="178"/>
      <c r="AK20" s="178"/>
      <c r="AL20" s="198">
        <v>110.05034254708119</v>
      </c>
    </row>
    <row r="21" spans="1:38" ht="12" customHeight="1">
      <c r="A21" s="183" t="s">
        <v>135</v>
      </c>
      <c r="B21" s="189">
        <v>6</v>
      </c>
      <c r="C21" s="178"/>
      <c r="D21" s="195">
        <v>1.0520723623753976</v>
      </c>
      <c r="E21" s="197">
        <v>12</v>
      </c>
      <c r="F21" s="178"/>
      <c r="G21" s="195">
        <v>1.3880833032123765</v>
      </c>
      <c r="H21" s="197">
        <v>18</v>
      </c>
      <c r="I21" s="178"/>
      <c r="J21" s="195">
        <v>1.4494003733135692</v>
      </c>
      <c r="K21" s="197">
        <v>12</v>
      </c>
      <c r="L21" s="178"/>
      <c r="M21" s="195">
        <v>1.286622919226971</v>
      </c>
      <c r="N21" s="197">
        <v>28</v>
      </c>
      <c r="O21" s="178"/>
      <c r="P21" s="195">
        <v>1.1866178176275295</v>
      </c>
      <c r="Q21" s="197">
        <v>23</v>
      </c>
      <c r="R21" s="178"/>
      <c r="S21" s="195">
        <v>0.7693950827506078</v>
      </c>
      <c r="T21" s="197">
        <v>23</v>
      </c>
      <c r="U21" s="178"/>
      <c r="V21" s="195">
        <v>0.5606266769913805</v>
      </c>
      <c r="W21" s="197">
        <v>21</v>
      </c>
      <c r="X21" s="178"/>
      <c r="Y21" s="195">
        <v>7.692818535497832</v>
      </c>
      <c r="Z21" s="197">
        <v>24</v>
      </c>
      <c r="AA21" s="178"/>
      <c r="AB21" s="178"/>
      <c r="AC21" s="178" t="str">
        <f t="shared" si="1"/>
        <v>B</v>
      </c>
      <c r="AD21" s="178" t="str">
        <f t="shared" si="2"/>
        <v>C</v>
      </c>
      <c r="AE21" s="178" t="str">
        <f t="shared" si="3"/>
        <v>D</v>
      </c>
      <c r="AF21" s="178" t="str">
        <f t="shared" si="4"/>
        <v>E</v>
      </c>
      <c r="AG21" s="178" t="str">
        <f t="shared" si="5"/>
        <v>F</v>
      </c>
      <c r="AH21" s="178"/>
      <c r="AI21" s="178"/>
      <c r="AJ21" s="178"/>
      <c r="AK21" s="178"/>
      <c r="AL21" s="198">
        <v>109.88677349651881</v>
      </c>
    </row>
    <row r="22" spans="1:38" ht="12" customHeight="1">
      <c r="A22" s="183" t="s">
        <v>208</v>
      </c>
      <c r="B22" s="189">
        <v>9</v>
      </c>
      <c r="C22" s="178"/>
      <c r="D22" s="195">
        <v>0.939350323549462</v>
      </c>
      <c r="E22" s="197">
        <v>25</v>
      </c>
      <c r="F22" s="178"/>
      <c r="G22" s="195">
        <v>1.3080015741808932</v>
      </c>
      <c r="H22" s="197">
        <v>29</v>
      </c>
      <c r="I22" s="178"/>
      <c r="J22" s="195">
        <v>1.2821618687004648</v>
      </c>
      <c r="K22" s="197">
        <v>30</v>
      </c>
      <c r="L22" s="178"/>
      <c r="M22" s="195">
        <v>1.4182093541479113</v>
      </c>
      <c r="N22" s="197">
        <v>15</v>
      </c>
      <c r="O22" s="178"/>
      <c r="P22" s="195">
        <v>1.1866178176275295</v>
      </c>
      <c r="Q22" s="197">
        <v>23</v>
      </c>
      <c r="R22" s="178"/>
      <c r="S22" s="195">
        <v>0.8533290917779468</v>
      </c>
      <c r="T22" s="197">
        <v>15</v>
      </c>
      <c r="U22" s="178"/>
      <c r="V22" s="195">
        <v>0.6343933450165621</v>
      </c>
      <c r="W22" s="197">
        <v>16</v>
      </c>
      <c r="X22" s="178"/>
      <c r="Y22" s="195">
        <v>7.622063375000771</v>
      </c>
      <c r="Z22" s="197">
        <v>26</v>
      </c>
      <c r="AA22" s="178"/>
      <c r="AB22" s="178"/>
      <c r="AC22" s="178"/>
      <c r="AD22" s="178" t="str">
        <f t="shared" si="2"/>
        <v>C</v>
      </c>
      <c r="AE22" s="178" t="str">
        <f t="shared" si="3"/>
        <v>D</v>
      </c>
      <c r="AF22" s="178" t="str">
        <f t="shared" si="4"/>
        <v>E</v>
      </c>
      <c r="AG22" s="178" t="str">
        <f t="shared" si="5"/>
        <v>F</v>
      </c>
      <c r="AH22" s="178" t="str">
        <f aca="true" t="shared" si="6" ref="AH22:AH27">CHAR(71)</f>
        <v>G</v>
      </c>
      <c r="AI22" s="178"/>
      <c r="AJ22" s="178"/>
      <c r="AK22" s="178"/>
      <c r="AL22" s="198">
        <v>108.87608329768295</v>
      </c>
    </row>
    <row r="23" spans="1:38" ht="12" customHeight="1">
      <c r="A23" s="183" t="s">
        <v>197</v>
      </c>
      <c r="B23" s="189">
        <v>8</v>
      </c>
      <c r="C23" s="178"/>
      <c r="D23" s="195">
        <v>1.0144983494334192</v>
      </c>
      <c r="E23" s="197">
        <v>14</v>
      </c>
      <c r="F23" s="178"/>
      <c r="G23" s="195">
        <v>1.3613893935352155</v>
      </c>
      <c r="H23" s="197">
        <v>23</v>
      </c>
      <c r="I23" s="178"/>
      <c r="J23" s="195">
        <v>1.337908036904833</v>
      </c>
      <c r="K23" s="197">
        <v>23</v>
      </c>
      <c r="L23" s="178"/>
      <c r="M23" s="195">
        <v>1.3012436342181866</v>
      </c>
      <c r="N23" s="197">
        <v>27</v>
      </c>
      <c r="O23" s="178"/>
      <c r="P23" s="195">
        <v>1.1421196494664971</v>
      </c>
      <c r="Q23" s="197">
        <v>28</v>
      </c>
      <c r="R23" s="178"/>
      <c r="S23" s="195">
        <v>0.7833840842551644</v>
      </c>
      <c r="T23" s="197">
        <v>18</v>
      </c>
      <c r="U23" s="178"/>
      <c r="V23" s="195">
        <v>0.5458733433863441</v>
      </c>
      <c r="W23" s="197">
        <v>22</v>
      </c>
      <c r="X23" s="178"/>
      <c r="Y23" s="195">
        <v>7.48641649119966</v>
      </c>
      <c r="Z23" s="197">
        <v>27</v>
      </c>
      <c r="AA23" s="178"/>
      <c r="AB23" s="178"/>
      <c r="AC23" s="178"/>
      <c r="AD23" s="178"/>
      <c r="AE23" s="178" t="str">
        <f t="shared" si="3"/>
        <v>D</v>
      </c>
      <c r="AF23" s="178" t="str">
        <f t="shared" si="4"/>
        <v>E</v>
      </c>
      <c r="AG23" s="178" t="str">
        <f t="shared" si="5"/>
        <v>F</v>
      </c>
      <c r="AH23" s="178" t="str">
        <f t="shared" si="6"/>
        <v>G</v>
      </c>
      <c r="AI23" s="178"/>
      <c r="AJ23" s="178"/>
      <c r="AK23" s="178"/>
      <c r="AL23" s="198">
        <v>106.93845818317132</v>
      </c>
    </row>
    <row r="24" spans="1:38" ht="12" customHeight="1">
      <c r="A24" s="183" t="s">
        <v>215</v>
      </c>
      <c r="B24" s="189">
        <v>4</v>
      </c>
      <c r="C24" s="178"/>
      <c r="D24" s="195">
        <v>0.9393503235494622</v>
      </c>
      <c r="E24" s="197">
        <v>23</v>
      </c>
      <c r="F24" s="178"/>
      <c r="G24" s="195">
        <v>1.3880833032123765</v>
      </c>
      <c r="H24" s="197">
        <v>18</v>
      </c>
      <c r="I24" s="178"/>
      <c r="J24" s="195">
        <v>1.435463831262477</v>
      </c>
      <c r="K24" s="197">
        <v>13</v>
      </c>
      <c r="L24" s="178"/>
      <c r="M24" s="195">
        <v>1.3012436342181868</v>
      </c>
      <c r="N24" s="197">
        <v>25</v>
      </c>
      <c r="O24" s="178"/>
      <c r="P24" s="195">
        <v>1.1866178176275295</v>
      </c>
      <c r="Q24" s="197">
        <v>23</v>
      </c>
      <c r="R24" s="178"/>
      <c r="S24" s="195">
        <v>0.6854610737232688</v>
      </c>
      <c r="T24" s="197">
        <v>31</v>
      </c>
      <c r="U24" s="178"/>
      <c r="V24" s="195">
        <v>0.5016133425712352</v>
      </c>
      <c r="W24" s="197">
        <v>28</v>
      </c>
      <c r="X24" s="178"/>
      <c r="Y24" s="195">
        <v>7.437833326164536</v>
      </c>
      <c r="Z24" s="197">
        <v>28</v>
      </c>
      <c r="AA24" s="178"/>
      <c r="AB24" s="178"/>
      <c r="AC24" s="178"/>
      <c r="AD24" s="178"/>
      <c r="AE24" s="178" t="str">
        <f t="shared" si="3"/>
        <v>D</v>
      </c>
      <c r="AF24" s="178" t="str">
        <f t="shared" si="4"/>
        <v>E</v>
      </c>
      <c r="AG24" s="178" t="str">
        <f t="shared" si="5"/>
        <v>F</v>
      </c>
      <c r="AH24" s="178" t="str">
        <f t="shared" si="6"/>
        <v>G</v>
      </c>
      <c r="AI24" s="178" t="str">
        <f>CHAR(72)</f>
        <v>H</v>
      </c>
      <c r="AJ24" s="178"/>
      <c r="AK24" s="178"/>
      <c r="AL24" s="198">
        <v>106.244480127232</v>
      </c>
    </row>
    <row r="25" spans="1:38" ht="12" customHeight="1">
      <c r="A25" s="183" t="s">
        <v>211</v>
      </c>
      <c r="B25" s="189">
        <v>4</v>
      </c>
      <c r="C25" s="178"/>
      <c r="D25" s="195">
        <v>0.8829893041364945</v>
      </c>
      <c r="E25" s="197">
        <v>29</v>
      </c>
      <c r="F25" s="178"/>
      <c r="G25" s="195">
        <v>1.348042438696635</v>
      </c>
      <c r="H25" s="197">
        <v>25</v>
      </c>
      <c r="I25" s="178"/>
      <c r="J25" s="195">
        <v>1.393654205109201</v>
      </c>
      <c r="K25" s="197">
        <v>20</v>
      </c>
      <c r="L25" s="178"/>
      <c r="M25" s="195">
        <v>1.3158643492094022</v>
      </c>
      <c r="N25" s="197">
        <v>24</v>
      </c>
      <c r="O25" s="178"/>
      <c r="P25" s="195">
        <v>1.1717850949071855</v>
      </c>
      <c r="Q25" s="197">
        <v>26</v>
      </c>
      <c r="R25" s="178"/>
      <c r="S25" s="195">
        <v>0.6994500752278253</v>
      </c>
      <c r="T25" s="197">
        <v>30</v>
      </c>
      <c r="U25" s="178"/>
      <c r="V25" s="195">
        <v>0.5016133425712351</v>
      </c>
      <c r="W25" s="197">
        <v>29</v>
      </c>
      <c r="X25" s="178"/>
      <c r="Y25" s="195">
        <v>7.313398809857979</v>
      </c>
      <c r="Z25" s="197">
        <v>29</v>
      </c>
      <c r="AA25" s="178"/>
      <c r="AB25" s="178"/>
      <c r="AC25" s="178"/>
      <c r="AD25" s="178"/>
      <c r="AE25" s="178" t="str">
        <f t="shared" si="3"/>
        <v>D</v>
      </c>
      <c r="AF25" s="178" t="str">
        <f t="shared" si="4"/>
        <v>E</v>
      </c>
      <c r="AG25" s="178" t="str">
        <f t="shared" si="5"/>
        <v>F</v>
      </c>
      <c r="AH25" s="178" t="str">
        <f t="shared" si="6"/>
        <v>G</v>
      </c>
      <c r="AI25" s="178" t="str">
        <f>CHAR(72)</f>
        <v>H</v>
      </c>
      <c r="AJ25" s="178"/>
      <c r="AK25" s="178"/>
      <c r="AL25" s="198">
        <v>104.46701619181854</v>
      </c>
    </row>
    <row r="26" spans="1:38" ht="12" customHeight="1">
      <c r="A26" s="183" t="s">
        <v>193</v>
      </c>
      <c r="B26" s="189">
        <v>6</v>
      </c>
      <c r="C26" s="178"/>
      <c r="D26" s="195">
        <v>1.2963034464982577</v>
      </c>
      <c r="E26" s="197">
        <v>1</v>
      </c>
      <c r="F26" s="178"/>
      <c r="G26" s="195">
        <v>1.5615937161139235</v>
      </c>
      <c r="H26" s="197">
        <v>4</v>
      </c>
      <c r="I26" s="178"/>
      <c r="J26" s="195">
        <v>1.310034952802649</v>
      </c>
      <c r="K26" s="197">
        <v>29</v>
      </c>
      <c r="L26" s="178"/>
      <c r="M26" s="195">
        <v>1.1696571992972462</v>
      </c>
      <c r="N26" s="197">
        <v>32</v>
      </c>
      <c r="O26" s="178"/>
      <c r="P26" s="195">
        <v>1.0086251449834</v>
      </c>
      <c r="Q26" s="197">
        <v>32</v>
      </c>
      <c r="R26" s="178"/>
      <c r="S26" s="195">
        <v>0.5735490616868167</v>
      </c>
      <c r="T26" s="197">
        <v>34</v>
      </c>
      <c r="U26" s="178"/>
      <c r="V26" s="195">
        <v>0.38358667373094457</v>
      </c>
      <c r="W26" s="197">
        <v>34</v>
      </c>
      <c r="X26" s="178"/>
      <c r="Y26" s="195">
        <v>7.3033501951132385</v>
      </c>
      <c r="Z26" s="197">
        <v>30</v>
      </c>
      <c r="AA26" s="178"/>
      <c r="AB26" s="178"/>
      <c r="AC26" s="178"/>
      <c r="AD26" s="178"/>
      <c r="AE26" s="178" t="str">
        <f t="shared" si="3"/>
        <v>D</v>
      </c>
      <c r="AF26" s="178" t="str">
        <f t="shared" si="4"/>
        <v>E</v>
      </c>
      <c r="AG26" s="178" t="str">
        <f t="shared" si="5"/>
        <v>F</v>
      </c>
      <c r="AH26" s="178" t="str">
        <f t="shared" si="6"/>
        <v>G</v>
      </c>
      <c r="AI26" s="178" t="str">
        <f>CHAR(72)</f>
        <v>H</v>
      </c>
      <c r="AJ26" s="178"/>
      <c r="AK26" s="178"/>
      <c r="AL26" s="198">
        <v>104.32347844329195</v>
      </c>
    </row>
    <row r="27" spans="1:38" ht="12" customHeight="1">
      <c r="A27" s="183" t="s">
        <v>117</v>
      </c>
      <c r="B27" s="189">
        <v>9</v>
      </c>
      <c r="C27" s="178"/>
      <c r="D27" s="195">
        <v>0.9017763106074836</v>
      </c>
      <c r="E27" s="197">
        <v>26</v>
      </c>
      <c r="F27" s="178"/>
      <c r="G27" s="195">
        <v>1.1878789806336685</v>
      </c>
      <c r="H27" s="197">
        <v>32</v>
      </c>
      <c r="I27" s="178"/>
      <c r="J27" s="195">
        <v>1.268225326649373</v>
      </c>
      <c r="K27" s="197">
        <v>31</v>
      </c>
      <c r="L27" s="178"/>
      <c r="M27" s="195">
        <v>1.2281400592621086</v>
      </c>
      <c r="N27" s="197">
        <v>30</v>
      </c>
      <c r="O27" s="178"/>
      <c r="P27" s="195">
        <v>1.1421196494664971</v>
      </c>
      <c r="Q27" s="197">
        <v>28</v>
      </c>
      <c r="R27" s="178"/>
      <c r="S27" s="195">
        <v>0.7414170797414948</v>
      </c>
      <c r="T27" s="197">
        <v>26</v>
      </c>
      <c r="U27" s="178"/>
      <c r="V27" s="195">
        <v>0.5311200097813078</v>
      </c>
      <c r="W27" s="197">
        <v>24</v>
      </c>
      <c r="X27" s="178"/>
      <c r="Y27" s="195">
        <v>7.000677416141934</v>
      </c>
      <c r="Z27" s="197">
        <v>32</v>
      </c>
      <c r="AA27" s="178"/>
      <c r="AB27" s="178"/>
      <c r="AC27" s="178"/>
      <c r="AD27" s="178"/>
      <c r="AE27" s="178"/>
      <c r="AF27" s="178" t="str">
        <f t="shared" si="4"/>
        <v>E</v>
      </c>
      <c r="AG27" s="178" t="str">
        <f t="shared" si="5"/>
        <v>F</v>
      </c>
      <c r="AH27" s="178" t="str">
        <f t="shared" si="6"/>
        <v>G</v>
      </c>
      <c r="AI27" s="178" t="str">
        <f>CHAR(72)</f>
        <v>H</v>
      </c>
      <c r="AJ27" s="178" t="str">
        <f>CHAR(73)</f>
        <v>I</v>
      </c>
      <c r="AK27" s="178"/>
      <c r="AL27" s="198">
        <v>100</v>
      </c>
    </row>
    <row r="28" spans="1:38" ht="12" customHeight="1">
      <c r="A28" s="183" t="s">
        <v>209</v>
      </c>
      <c r="B28" s="189">
        <v>7</v>
      </c>
      <c r="C28" s="178"/>
      <c r="D28" s="195">
        <v>0.9957113429624298</v>
      </c>
      <c r="E28" s="197">
        <v>17</v>
      </c>
      <c r="F28" s="178"/>
      <c r="G28" s="195">
        <v>1.2946546193423125</v>
      </c>
      <c r="H28" s="197">
        <v>30</v>
      </c>
      <c r="I28" s="178"/>
      <c r="J28" s="195">
        <v>1.1567329902406367</v>
      </c>
      <c r="K28" s="197">
        <v>35</v>
      </c>
      <c r="L28" s="178"/>
      <c r="M28" s="195">
        <v>0.9211050444465814</v>
      </c>
      <c r="N28" s="197">
        <v>36</v>
      </c>
      <c r="O28" s="178"/>
      <c r="P28" s="195">
        <v>0.8009670268985823</v>
      </c>
      <c r="Q28" s="197">
        <v>36</v>
      </c>
      <c r="R28" s="178"/>
      <c r="S28" s="195">
        <v>0.41967004513669515</v>
      </c>
      <c r="T28" s="197">
        <v>36</v>
      </c>
      <c r="U28" s="178"/>
      <c r="V28" s="195">
        <v>0.23605333768058123</v>
      </c>
      <c r="W28" s="197">
        <v>36</v>
      </c>
      <c r="X28" s="178"/>
      <c r="Y28" s="195">
        <v>5.82489440670782</v>
      </c>
      <c r="Z28" s="197">
        <v>36</v>
      </c>
      <c r="AA28" s="178"/>
      <c r="AB28" s="178"/>
      <c r="AC28" s="178"/>
      <c r="AD28" s="178"/>
      <c r="AE28" s="178"/>
      <c r="AF28" s="178"/>
      <c r="AG28" s="178"/>
      <c r="AH28" s="178"/>
      <c r="AI28" s="178"/>
      <c r="AJ28" s="178" t="str">
        <f>CHAR(73)</f>
        <v>I</v>
      </c>
      <c r="AK28" s="178"/>
      <c r="AL28" s="198">
        <v>83.20472520669169</v>
      </c>
    </row>
    <row r="29" spans="1:38" ht="12" customHeight="1">
      <c r="A29" s="183"/>
      <c r="B29" s="189"/>
      <c r="C29" s="178"/>
      <c r="D29" s="195"/>
      <c r="E29" s="197"/>
      <c r="F29" s="178"/>
      <c r="G29" s="195"/>
      <c r="H29" s="197"/>
      <c r="I29" s="178"/>
      <c r="J29" s="195"/>
      <c r="K29" s="197"/>
      <c r="L29" s="178"/>
      <c r="M29" s="195"/>
      <c r="N29" s="197"/>
      <c r="O29" s="178"/>
      <c r="P29" s="195"/>
      <c r="Q29" s="197"/>
      <c r="R29" s="178"/>
      <c r="S29" s="195"/>
      <c r="T29" s="197"/>
      <c r="U29" s="178"/>
      <c r="V29" s="195"/>
      <c r="W29" s="197"/>
      <c r="X29" s="178"/>
      <c r="Y29" s="195"/>
      <c r="Z29" s="197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98"/>
    </row>
    <row r="30" spans="1:38" ht="12" customHeight="1">
      <c r="A30" s="199" t="s">
        <v>45</v>
      </c>
      <c r="B30" s="189"/>
      <c r="C30" s="178"/>
      <c r="D30" s="195"/>
      <c r="E30" s="197"/>
      <c r="F30" s="178"/>
      <c r="G30" s="195"/>
      <c r="H30" s="197"/>
      <c r="I30" s="178"/>
      <c r="J30" s="195"/>
      <c r="K30" s="197"/>
      <c r="L30" s="178"/>
      <c r="M30" s="195"/>
      <c r="N30" s="197"/>
      <c r="O30" s="178"/>
      <c r="P30" s="195"/>
      <c r="Q30" s="197"/>
      <c r="R30" s="178"/>
      <c r="S30" s="195"/>
      <c r="T30" s="197"/>
      <c r="U30" s="178"/>
      <c r="V30" s="195"/>
      <c r="W30" s="197"/>
      <c r="X30" s="178"/>
      <c r="Y30" s="195"/>
      <c r="Z30" s="197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98"/>
    </row>
    <row r="31" spans="1:38" ht="12" customHeight="1">
      <c r="A31" s="183" t="s">
        <v>199</v>
      </c>
      <c r="B31" s="189">
        <v>8</v>
      </c>
      <c r="C31" s="178"/>
      <c r="D31" s="195">
        <v>0.9957113429624298</v>
      </c>
      <c r="E31" s="197">
        <v>17</v>
      </c>
      <c r="F31" s="178"/>
      <c r="G31" s="195">
        <v>1.441471122566699</v>
      </c>
      <c r="H31" s="197">
        <v>14</v>
      </c>
      <c r="I31" s="178"/>
      <c r="J31" s="195">
        <v>1.574829251773397</v>
      </c>
      <c r="K31" s="197">
        <v>2</v>
      </c>
      <c r="L31" s="178"/>
      <c r="M31" s="195">
        <v>1.666761508998576</v>
      </c>
      <c r="N31" s="197">
        <v>1</v>
      </c>
      <c r="O31" s="178"/>
      <c r="P31" s="195">
        <v>1.5426031629157886</v>
      </c>
      <c r="Q31" s="197">
        <v>2</v>
      </c>
      <c r="R31" s="178"/>
      <c r="S31" s="195">
        <v>1.077153115850851</v>
      </c>
      <c r="T31" s="197">
        <v>1</v>
      </c>
      <c r="U31" s="178"/>
      <c r="V31" s="195">
        <v>0.7524200138568528</v>
      </c>
      <c r="W31" s="197">
        <v>11</v>
      </c>
      <c r="X31" s="178"/>
      <c r="Y31" s="195">
        <v>9.050949518924595</v>
      </c>
      <c r="Z31" s="197">
        <v>3</v>
      </c>
      <c r="AA31" s="178"/>
      <c r="AB31" s="178" t="str">
        <f aca="true" t="shared" si="7" ref="AB31:AB39">CHAR(65)</f>
        <v>A</v>
      </c>
      <c r="AC31" s="178" t="str">
        <f aca="true" t="shared" si="8" ref="AC31:AC40">CHAR(66)</f>
        <v>B</v>
      </c>
      <c r="AD31" s="178" t="str">
        <f aca="true" t="shared" si="9" ref="AD31:AD40">CHAR(67)</f>
        <v>C</v>
      </c>
      <c r="AE31" s="178"/>
      <c r="AF31" s="178"/>
      <c r="AG31" s="178"/>
      <c r="AH31" s="178"/>
      <c r="AI31" s="178"/>
      <c r="AJ31" s="178"/>
      <c r="AK31" s="178"/>
      <c r="AL31" s="198">
        <v>129.28676727848094</v>
      </c>
    </row>
    <row r="32" spans="1:38" ht="12" customHeight="1">
      <c r="A32" s="183" t="s">
        <v>216</v>
      </c>
      <c r="B32" s="189">
        <v>8</v>
      </c>
      <c r="C32" s="178"/>
      <c r="D32" s="195">
        <v>0.8454152911945159</v>
      </c>
      <c r="E32" s="197">
        <v>33</v>
      </c>
      <c r="F32" s="178"/>
      <c r="G32" s="195">
        <v>1.4147772128895375</v>
      </c>
      <c r="H32" s="197">
        <v>17</v>
      </c>
      <c r="I32" s="178"/>
      <c r="J32" s="195">
        <v>1.505146541517937</v>
      </c>
      <c r="K32" s="197">
        <v>9</v>
      </c>
      <c r="L32" s="178"/>
      <c r="M32" s="195">
        <v>1.5497957890688514</v>
      </c>
      <c r="N32" s="197">
        <v>4</v>
      </c>
      <c r="O32" s="178"/>
      <c r="P32" s="195">
        <v>1.5129377174751002</v>
      </c>
      <c r="Q32" s="197">
        <v>3</v>
      </c>
      <c r="R32" s="178"/>
      <c r="S32" s="195">
        <v>1.0072081083280684</v>
      </c>
      <c r="T32" s="197">
        <v>5</v>
      </c>
      <c r="U32" s="178"/>
      <c r="V32" s="195">
        <v>0.8704466826971433</v>
      </c>
      <c r="W32" s="197">
        <v>2</v>
      </c>
      <c r="X32" s="178"/>
      <c r="Y32" s="195">
        <v>8.705727343171155</v>
      </c>
      <c r="Z32" s="197">
        <v>4</v>
      </c>
      <c r="AA32" s="178"/>
      <c r="AB32" s="178" t="str">
        <f t="shared" si="7"/>
        <v>A</v>
      </c>
      <c r="AC32" s="178" t="str">
        <f t="shared" si="8"/>
        <v>B</v>
      </c>
      <c r="AD32" s="178" t="str">
        <f t="shared" si="9"/>
        <v>C</v>
      </c>
      <c r="AE32" s="178" t="str">
        <f aca="true" t="shared" si="10" ref="AE32:AE40">CHAR(68)</f>
        <v>D</v>
      </c>
      <c r="AF32" s="178"/>
      <c r="AG32" s="178"/>
      <c r="AH32" s="178"/>
      <c r="AI32" s="178"/>
      <c r="AJ32" s="178"/>
      <c r="AK32" s="178"/>
      <c r="AL32" s="198">
        <v>124.35549912780972</v>
      </c>
    </row>
    <row r="33" spans="1:38" ht="12" customHeight="1">
      <c r="A33" s="183" t="s">
        <v>200</v>
      </c>
      <c r="B33" s="189">
        <v>8</v>
      </c>
      <c r="C33" s="178"/>
      <c r="D33" s="195">
        <v>1.2211554206143007</v>
      </c>
      <c r="E33" s="197">
        <v>2</v>
      </c>
      <c r="F33" s="178"/>
      <c r="G33" s="195">
        <v>1.628328490306826</v>
      </c>
      <c r="H33" s="197">
        <v>1</v>
      </c>
      <c r="I33" s="178"/>
      <c r="J33" s="195">
        <v>1.5330196256201212</v>
      </c>
      <c r="K33" s="197">
        <v>6</v>
      </c>
      <c r="L33" s="178"/>
      <c r="M33" s="195">
        <v>1.4035886391566956</v>
      </c>
      <c r="N33" s="197">
        <v>17</v>
      </c>
      <c r="O33" s="178"/>
      <c r="P33" s="195">
        <v>1.3201123221106266</v>
      </c>
      <c r="Q33" s="197">
        <v>16</v>
      </c>
      <c r="R33" s="178"/>
      <c r="S33" s="195">
        <v>0.8533290917779468</v>
      </c>
      <c r="T33" s="197">
        <v>15</v>
      </c>
      <c r="U33" s="178"/>
      <c r="V33" s="195">
        <v>0.6343933450165621</v>
      </c>
      <c r="W33" s="197">
        <v>16</v>
      </c>
      <c r="X33" s="178"/>
      <c r="Y33" s="195">
        <v>8.593926934603079</v>
      </c>
      <c r="Z33" s="197">
        <v>6</v>
      </c>
      <c r="AA33" s="178"/>
      <c r="AB33" s="178" t="str">
        <f t="shared" si="7"/>
        <v>A</v>
      </c>
      <c r="AC33" s="178" t="str">
        <f t="shared" si="8"/>
        <v>B</v>
      </c>
      <c r="AD33" s="178" t="str">
        <f t="shared" si="9"/>
        <v>C</v>
      </c>
      <c r="AE33" s="178" t="str">
        <f t="shared" si="10"/>
        <v>D</v>
      </c>
      <c r="AF33" s="178"/>
      <c r="AG33" s="178"/>
      <c r="AH33" s="178"/>
      <c r="AI33" s="178"/>
      <c r="AJ33" s="178"/>
      <c r="AK33" s="178"/>
      <c r="AL33" s="198">
        <v>122.75850498106773</v>
      </c>
    </row>
    <row r="34" spans="1:38" ht="12" customHeight="1">
      <c r="A34" s="183" t="s">
        <v>218</v>
      </c>
      <c r="B34" s="189">
        <v>9</v>
      </c>
      <c r="C34" s="178"/>
      <c r="D34" s="195">
        <v>1.0144983494334192</v>
      </c>
      <c r="E34" s="197">
        <v>14</v>
      </c>
      <c r="F34" s="178"/>
      <c r="G34" s="195">
        <v>1.4281241677281185</v>
      </c>
      <c r="H34" s="197">
        <v>16</v>
      </c>
      <c r="I34" s="178"/>
      <c r="J34" s="195">
        <v>1.435463831262477</v>
      </c>
      <c r="K34" s="197">
        <v>13</v>
      </c>
      <c r="L34" s="178"/>
      <c r="M34" s="195">
        <v>1.4766922141127734</v>
      </c>
      <c r="N34" s="197">
        <v>9</v>
      </c>
      <c r="O34" s="178"/>
      <c r="P34" s="195">
        <v>1.4536068265937236</v>
      </c>
      <c r="Q34" s="197">
        <v>5</v>
      </c>
      <c r="R34" s="178"/>
      <c r="S34" s="195">
        <v>0.9512521023098424</v>
      </c>
      <c r="T34" s="197">
        <v>10</v>
      </c>
      <c r="U34" s="178"/>
      <c r="V34" s="195">
        <v>0.7819266810669253</v>
      </c>
      <c r="W34" s="197">
        <v>10</v>
      </c>
      <c r="X34" s="178"/>
      <c r="Y34" s="195">
        <v>8.541564172507279</v>
      </c>
      <c r="Z34" s="197">
        <v>8</v>
      </c>
      <c r="AA34" s="178"/>
      <c r="AB34" s="178" t="str">
        <f t="shared" si="7"/>
        <v>A</v>
      </c>
      <c r="AC34" s="178" t="str">
        <f t="shared" si="8"/>
        <v>B</v>
      </c>
      <c r="AD34" s="178" t="str">
        <f t="shared" si="9"/>
        <v>C</v>
      </c>
      <c r="AE34" s="178" t="str">
        <f t="shared" si="10"/>
        <v>D</v>
      </c>
      <c r="AF34" s="178"/>
      <c r="AG34" s="178"/>
      <c r="AH34" s="178"/>
      <c r="AI34" s="178"/>
      <c r="AJ34" s="178"/>
      <c r="AK34" s="178"/>
      <c r="AL34" s="198">
        <v>122.01053790612346</v>
      </c>
    </row>
    <row r="35" spans="1:38" ht="12" customHeight="1">
      <c r="A35" s="183" t="s">
        <v>220</v>
      </c>
      <c r="B35" s="189">
        <v>9</v>
      </c>
      <c r="C35" s="178"/>
      <c r="D35" s="195">
        <v>1.0708593688463868</v>
      </c>
      <c r="E35" s="197">
        <v>9</v>
      </c>
      <c r="F35" s="178"/>
      <c r="G35" s="195">
        <v>1.4815119870824405</v>
      </c>
      <c r="H35" s="197">
        <v>9</v>
      </c>
      <c r="I35" s="178"/>
      <c r="J35" s="195">
        <v>1.435463831262477</v>
      </c>
      <c r="K35" s="197">
        <v>13</v>
      </c>
      <c r="L35" s="178"/>
      <c r="M35" s="195">
        <v>1.359726494183049</v>
      </c>
      <c r="N35" s="197">
        <v>19</v>
      </c>
      <c r="O35" s="178"/>
      <c r="P35" s="195">
        <v>1.3794432129920031</v>
      </c>
      <c r="Q35" s="197">
        <v>11</v>
      </c>
      <c r="R35" s="178"/>
      <c r="S35" s="195">
        <v>0.9512521023098424</v>
      </c>
      <c r="T35" s="197">
        <v>10</v>
      </c>
      <c r="U35" s="178"/>
      <c r="V35" s="195">
        <v>0.7966800146719617</v>
      </c>
      <c r="W35" s="197">
        <v>7</v>
      </c>
      <c r="X35" s="178"/>
      <c r="Y35" s="195">
        <v>8.47493701134816</v>
      </c>
      <c r="Z35" s="197">
        <v>10</v>
      </c>
      <c r="AA35" s="178"/>
      <c r="AB35" s="178" t="str">
        <f t="shared" si="7"/>
        <v>A</v>
      </c>
      <c r="AC35" s="178" t="str">
        <f t="shared" si="8"/>
        <v>B</v>
      </c>
      <c r="AD35" s="178" t="str">
        <f t="shared" si="9"/>
        <v>C</v>
      </c>
      <c r="AE35" s="178" t="str">
        <f t="shared" si="10"/>
        <v>D</v>
      </c>
      <c r="AF35" s="178"/>
      <c r="AG35" s="178"/>
      <c r="AH35" s="178"/>
      <c r="AI35" s="178"/>
      <c r="AJ35" s="178"/>
      <c r="AK35" s="178"/>
      <c r="AL35" s="198">
        <v>121.05881342006886</v>
      </c>
    </row>
    <row r="36" spans="1:38" ht="12" customHeight="1">
      <c r="A36" s="183" t="s">
        <v>202</v>
      </c>
      <c r="B36" s="189">
        <v>8</v>
      </c>
      <c r="C36" s="178"/>
      <c r="D36" s="195">
        <v>1.014498349433419</v>
      </c>
      <c r="E36" s="197">
        <v>16</v>
      </c>
      <c r="F36" s="178"/>
      <c r="G36" s="195">
        <v>1.601634580629665</v>
      </c>
      <c r="H36" s="197">
        <v>2</v>
      </c>
      <c r="I36" s="178"/>
      <c r="J36" s="195">
        <v>1.5469561676712131</v>
      </c>
      <c r="K36" s="197">
        <v>4</v>
      </c>
      <c r="L36" s="178"/>
      <c r="M36" s="195">
        <v>1.5205543590864203</v>
      </c>
      <c r="N36" s="197">
        <v>7</v>
      </c>
      <c r="O36" s="178"/>
      <c r="P36" s="195">
        <v>1.2756141539495942</v>
      </c>
      <c r="Q36" s="197">
        <v>20</v>
      </c>
      <c r="R36" s="178"/>
      <c r="S36" s="195">
        <v>0.7833840842551644</v>
      </c>
      <c r="T36" s="197">
        <v>18</v>
      </c>
      <c r="U36" s="178"/>
      <c r="V36" s="195">
        <v>0.5163666761762715</v>
      </c>
      <c r="W36" s="197">
        <v>25</v>
      </c>
      <c r="X36" s="178"/>
      <c r="Y36" s="195">
        <v>8.259008371201748</v>
      </c>
      <c r="Z36" s="197">
        <v>13</v>
      </c>
      <c r="AA36" s="178"/>
      <c r="AB36" s="178" t="str">
        <f t="shared" si="7"/>
        <v>A</v>
      </c>
      <c r="AC36" s="178" t="str">
        <f t="shared" si="8"/>
        <v>B</v>
      </c>
      <c r="AD36" s="178" t="str">
        <f t="shared" si="9"/>
        <v>C</v>
      </c>
      <c r="AE36" s="178" t="str">
        <f t="shared" si="10"/>
        <v>D</v>
      </c>
      <c r="AF36" s="178" t="str">
        <f aca="true" t="shared" si="11" ref="AF36:AF41">CHAR(69)</f>
        <v>E</v>
      </c>
      <c r="AG36" s="178"/>
      <c r="AH36" s="178"/>
      <c r="AI36" s="178"/>
      <c r="AJ36" s="178"/>
      <c r="AK36" s="178"/>
      <c r="AL36" s="198">
        <v>117.97441704939004</v>
      </c>
    </row>
    <row r="37" spans="1:38" ht="12" customHeight="1">
      <c r="A37" s="183" t="s">
        <v>219</v>
      </c>
      <c r="B37" s="189">
        <v>8</v>
      </c>
      <c r="C37" s="178"/>
      <c r="D37" s="195">
        <v>0.9017763106074836</v>
      </c>
      <c r="E37" s="197">
        <v>26</v>
      </c>
      <c r="F37" s="178"/>
      <c r="G37" s="195">
        <v>1.2679607096651515</v>
      </c>
      <c r="H37" s="197">
        <v>31</v>
      </c>
      <c r="I37" s="178"/>
      <c r="J37" s="195">
        <v>1.3239714948537409</v>
      </c>
      <c r="K37" s="197">
        <v>28</v>
      </c>
      <c r="L37" s="178"/>
      <c r="M37" s="195">
        <v>1.359726494183049</v>
      </c>
      <c r="N37" s="197">
        <v>19</v>
      </c>
      <c r="O37" s="178"/>
      <c r="P37" s="195">
        <v>1.3349450448309708</v>
      </c>
      <c r="Q37" s="197">
        <v>14</v>
      </c>
      <c r="R37" s="178"/>
      <c r="S37" s="195">
        <v>0.9932191068235119</v>
      </c>
      <c r="T37" s="197">
        <v>6</v>
      </c>
      <c r="U37" s="178"/>
      <c r="V37" s="195">
        <v>0.8409400154870708</v>
      </c>
      <c r="W37" s="197">
        <v>3</v>
      </c>
      <c r="X37" s="178"/>
      <c r="Y37" s="195">
        <v>8.022539176450978</v>
      </c>
      <c r="Z37" s="197">
        <v>16</v>
      </c>
      <c r="AA37" s="178"/>
      <c r="AB37" s="178" t="str">
        <f t="shared" si="7"/>
        <v>A</v>
      </c>
      <c r="AC37" s="178" t="str">
        <f t="shared" si="8"/>
        <v>B</v>
      </c>
      <c r="AD37" s="178" t="str">
        <f t="shared" si="9"/>
        <v>C</v>
      </c>
      <c r="AE37" s="178" t="str">
        <f t="shared" si="10"/>
        <v>D</v>
      </c>
      <c r="AF37" s="178" t="str">
        <f t="shared" si="11"/>
        <v>E</v>
      </c>
      <c r="AG37" s="178" t="str">
        <f aca="true" t="shared" si="12" ref="AG37:AG42">CHAR(70)</f>
        <v>F</v>
      </c>
      <c r="AH37" s="178"/>
      <c r="AI37" s="178"/>
      <c r="AJ37" s="178"/>
      <c r="AK37" s="178"/>
      <c r="AL37" s="198">
        <v>114.59661257856088</v>
      </c>
    </row>
    <row r="38" spans="1:38" ht="12" customHeight="1">
      <c r="A38" s="183" t="s">
        <v>217</v>
      </c>
      <c r="B38" s="189">
        <v>9</v>
      </c>
      <c r="C38" s="178"/>
      <c r="D38" s="195">
        <v>0.7890542717815482</v>
      </c>
      <c r="E38" s="197">
        <v>36</v>
      </c>
      <c r="F38" s="178"/>
      <c r="G38" s="195">
        <v>1.1745320257950878</v>
      </c>
      <c r="H38" s="197">
        <v>34</v>
      </c>
      <c r="I38" s="178"/>
      <c r="J38" s="195">
        <v>1.337908036904833</v>
      </c>
      <c r="K38" s="197">
        <v>23</v>
      </c>
      <c r="L38" s="178"/>
      <c r="M38" s="195">
        <v>1.432830069139127</v>
      </c>
      <c r="N38" s="197">
        <v>14</v>
      </c>
      <c r="O38" s="178"/>
      <c r="P38" s="195">
        <v>1.3942759357123473</v>
      </c>
      <c r="Q38" s="197">
        <v>10</v>
      </c>
      <c r="R38" s="178"/>
      <c r="S38" s="195">
        <v>0.9792301053189553</v>
      </c>
      <c r="T38" s="197">
        <v>8</v>
      </c>
      <c r="U38" s="178"/>
      <c r="V38" s="195">
        <v>0.8261866818820344</v>
      </c>
      <c r="W38" s="197">
        <v>5</v>
      </c>
      <c r="X38" s="178"/>
      <c r="Y38" s="195">
        <v>7.9340171265339325</v>
      </c>
      <c r="Z38" s="197">
        <v>20</v>
      </c>
      <c r="AA38" s="178"/>
      <c r="AB38" s="178" t="str">
        <f t="shared" si="7"/>
        <v>A</v>
      </c>
      <c r="AC38" s="178" t="str">
        <f t="shared" si="8"/>
        <v>B</v>
      </c>
      <c r="AD38" s="178" t="str">
        <f t="shared" si="9"/>
        <v>C</v>
      </c>
      <c r="AE38" s="178" t="str">
        <f t="shared" si="10"/>
        <v>D</v>
      </c>
      <c r="AF38" s="178" t="str">
        <f t="shared" si="11"/>
        <v>E</v>
      </c>
      <c r="AG38" s="178" t="str">
        <f t="shared" si="12"/>
        <v>F</v>
      </c>
      <c r="AH38" s="178"/>
      <c r="AI38" s="178"/>
      <c r="AJ38" s="178"/>
      <c r="AK38" s="178"/>
      <c r="AL38" s="198">
        <v>113.33213423375193</v>
      </c>
    </row>
    <row r="39" spans="1:38" ht="12" customHeight="1">
      <c r="A39" s="183" t="s">
        <v>201</v>
      </c>
      <c r="B39" s="189">
        <v>6</v>
      </c>
      <c r="C39" s="178"/>
      <c r="D39" s="195">
        <v>0.9393503235494621</v>
      </c>
      <c r="E39" s="197">
        <v>24</v>
      </c>
      <c r="F39" s="178"/>
      <c r="G39" s="195">
        <v>1.5348998064367625</v>
      </c>
      <c r="H39" s="197">
        <v>7</v>
      </c>
      <c r="I39" s="178"/>
      <c r="J39" s="195">
        <v>1.519083083569029</v>
      </c>
      <c r="K39" s="197">
        <v>8</v>
      </c>
      <c r="L39" s="178"/>
      <c r="M39" s="195">
        <v>1.4620714991215578</v>
      </c>
      <c r="N39" s="197">
        <v>10</v>
      </c>
      <c r="O39" s="178"/>
      <c r="P39" s="195">
        <v>1.3052795993902826</v>
      </c>
      <c r="Q39" s="197">
        <v>17</v>
      </c>
      <c r="R39" s="178"/>
      <c r="S39" s="195">
        <v>0.7414170797414948</v>
      </c>
      <c r="T39" s="197">
        <v>26</v>
      </c>
      <c r="U39" s="178"/>
      <c r="V39" s="195">
        <v>0.4278466745460535</v>
      </c>
      <c r="W39" s="197">
        <v>33</v>
      </c>
      <c r="X39" s="178"/>
      <c r="Y39" s="195">
        <v>7.929948066354642</v>
      </c>
      <c r="Z39" s="197">
        <v>21</v>
      </c>
      <c r="AA39" s="178"/>
      <c r="AB39" s="178" t="str">
        <f t="shared" si="7"/>
        <v>A</v>
      </c>
      <c r="AC39" s="178" t="str">
        <f t="shared" si="8"/>
        <v>B</v>
      </c>
      <c r="AD39" s="178" t="str">
        <f t="shared" si="9"/>
        <v>C</v>
      </c>
      <c r="AE39" s="178" t="str">
        <f t="shared" si="10"/>
        <v>D</v>
      </c>
      <c r="AF39" s="178" t="str">
        <f t="shared" si="11"/>
        <v>E</v>
      </c>
      <c r="AG39" s="178" t="str">
        <f t="shared" si="12"/>
        <v>F</v>
      </c>
      <c r="AH39" s="178"/>
      <c r="AI39" s="178"/>
      <c r="AJ39" s="178"/>
      <c r="AK39" s="178"/>
      <c r="AL39" s="198">
        <v>113.274010427477</v>
      </c>
    </row>
    <row r="40" spans="1:38" ht="12" customHeight="1">
      <c r="A40" s="183" t="s">
        <v>227</v>
      </c>
      <c r="B40" s="189">
        <v>7</v>
      </c>
      <c r="C40" s="178"/>
      <c r="D40" s="195">
        <v>1.1835814076723223</v>
      </c>
      <c r="E40" s="197">
        <v>3</v>
      </c>
      <c r="F40" s="178"/>
      <c r="G40" s="195">
        <v>1.4548180774052792</v>
      </c>
      <c r="H40" s="197">
        <v>11</v>
      </c>
      <c r="I40" s="178"/>
      <c r="J40" s="195">
        <v>1.365781121007017</v>
      </c>
      <c r="K40" s="197">
        <v>22</v>
      </c>
      <c r="L40" s="178"/>
      <c r="M40" s="195">
        <v>1.3012436342181868</v>
      </c>
      <c r="N40" s="197">
        <v>25</v>
      </c>
      <c r="O40" s="178"/>
      <c r="P40" s="195">
        <v>1.1421196494664971</v>
      </c>
      <c r="Q40" s="197">
        <v>28</v>
      </c>
      <c r="R40" s="178"/>
      <c r="S40" s="195">
        <v>0.7693950827506078</v>
      </c>
      <c r="T40" s="197">
        <v>23</v>
      </c>
      <c r="U40" s="178"/>
      <c r="V40" s="195">
        <v>0.4573533417561262</v>
      </c>
      <c r="W40" s="197">
        <v>31</v>
      </c>
      <c r="X40" s="178"/>
      <c r="Y40" s="195">
        <v>7.674292314276037</v>
      </c>
      <c r="Z40" s="197">
        <v>25</v>
      </c>
      <c r="AA40" s="178"/>
      <c r="AB40" s="178"/>
      <c r="AC40" s="178" t="str">
        <f t="shared" si="8"/>
        <v>B</v>
      </c>
      <c r="AD40" s="178" t="str">
        <f t="shared" si="9"/>
        <v>C</v>
      </c>
      <c r="AE40" s="178" t="str">
        <f t="shared" si="10"/>
        <v>D</v>
      </c>
      <c r="AF40" s="178" t="str">
        <f t="shared" si="11"/>
        <v>E</v>
      </c>
      <c r="AG40" s="178" t="str">
        <f t="shared" si="12"/>
        <v>F</v>
      </c>
      <c r="AH40" s="178"/>
      <c r="AI40" s="178"/>
      <c r="AJ40" s="178"/>
      <c r="AK40" s="178"/>
      <c r="AL40" s="198">
        <v>109.62213880303788</v>
      </c>
    </row>
    <row r="41" spans="1:38" ht="12" customHeight="1">
      <c r="A41" s="183" t="s">
        <v>204</v>
      </c>
      <c r="B41" s="189">
        <v>9</v>
      </c>
      <c r="C41" s="178"/>
      <c r="D41" s="195">
        <v>0.8829893041364945</v>
      </c>
      <c r="E41" s="197">
        <v>29</v>
      </c>
      <c r="F41" s="178"/>
      <c r="G41" s="195">
        <v>1.174532025795088</v>
      </c>
      <c r="H41" s="197">
        <v>33</v>
      </c>
      <c r="I41" s="178"/>
      <c r="J41" s="195">
        <v>1.268225326649373</v>
      </c>
      <c r="K41" s="197">
        <v>31</v>
      </c>
      <c r="L41" s="178"/>
      <c r="M41" s="195">
        <v>1.1988986292796775</v>
      </c>
      <c r="N41" s="197">
        <v>31</v>
      </c>
      <c r="O41" s="178"/>
      <c r="P41" s="195">
        <v>1.0827887585851208</v>
      </c>
      <c r="Q41" s="197">
        <v>31</v>
      </c>
      <c r="R41" s="178"/>
      <c r="S41" s="195">
        <v>0.7693950827506078</v>
      </c>
      <c r="T41" s="197">
        <v>23</v>
      </c>
      <c r="U41" s="178"/>
      <c r="V41" s="195">
        <v>0.6343933450165621</v>
      </c>
      <c r="W41" s="197">
        <v>16</v>
      </c>
      <c r="X41" s="178"/>
      <c r="Y41" s="195">
        <v>7.011222472212923</v>
      </c>
      <c r="Z41" s="197">
        <v>31</v>
      </c>
      <c r="AA41" s="178"/>
      <c r="AB41" s="178"/>
      <c r="AC41" s="178"/>
      <c r="AD41" s="178"/>
      <c r="AE41" s="178"/>
      <c r="AF41" s="178" t="str">
        <f t="shared" si="11"/>
        <v>E</v>
      </c>
      <c r="AG41" s="178" t="str">
        <f t="shared" si="12"/>
        <v>F</v>
      </c>
      <c r="AH41" s="178" t="str">
        <f>CHAR(71)</f>
        <v>G</v>
      </c>
      <c r="AI41" s="178" t="str">
        <f>CHAR(72)</f>
        <v>H</v>
      </c>
      <c r="AJ41" s="178" t="str">
        <f>CHAR(73)</f>
        <v>I</v>
      </c>
      <c r="AK41" s="178"/>
      <c r="AL41" s="198">
        <v>100.15062908121826</v>
      </c>
    </row>
    <row r="42" spans="1:38" ht="12" customHeight="1">
      <c r="A42" s="183" t="s">
        <v>196</v>
      </c>
      <c r="B42" s="189">
        <v>6</v>
      </c>
      <c r="C42" s="178"/>
      <c r="D42" s="195">
        <v>1.0896463753173762</v>
      </c>
      <c r="E42" s="197">
        <v>8</v>
      </c>
      <c r="F42" s="178"/>
      <c r="G42" s="195">
        <v>1.348042438696635</v>
      </c>
      <c r="H42" s="197">
        <v>25</v>
      </c>
      <c r="I42" s="178"/>
      <c r="J42" s="195">
        <v>1.1706695322917289</v>
      </c>
      <c r="K42" s="197">
        <v>34</v>
      </c>
      <c r="L42" s="178"/>
      <c r="M42" s="195">
        <v>1.0965536243411684</v>
      </c>
      <c r="N42" s="197">
        <v>33</v>
      </c>
      <c r="O42" s="178"/>
      <c r="P42" s="195">
        <v>0.9344615313816794</v>
      </c>
      <c r="Q42" s="197">
        <v>34</v>
      </c>
      <c r="R42" s="178"/>
      <c r="S42" s="195">
        <v>0.6714720722187123</v>
      </c>
      <c r="T42" s="197">
        <v>32</v>
      </c>
      <c r="U42" s="178"/>
      <c r="V42" s="195">
        <v>0.44260000815108985</v>
      </c>
      <c r="W42" s="197">
        <v>32</v>
      </c>
      <c r="X42" s="178"/>
      <c r="Y42" s="195">
        <v>6.75344558239839</v>
      </c>
      <c r="Z42" s="197">
        <v>33</v>
      </c>
      <c r="AA42" s="178"/>
      <c r="AB42" s="178"/>
      <c r="AC42" s="178"/>
      <c r="AD42" s="178"/>
      <c r="AE42" s="178"/>
      <c r="AF42" s="178"/>
      <c r="AG42" s="178" t="str">
        <f t="shared" si="12"/>
        <v>F</v>
      </c>
      <c r="AH42" s="178" t="str">
        <f>CHAR(71)</f>
        <v>G</v>
      </c>
      <c r="AI42" s="178" t="str">
        <f>CHAR(72)</f>
        <v>H</v>
      </c>
      <c r="AJ42" s="178" t="str">
        <f>CHAR(73)</f>
        <v>I</v>
      </c>
      <c r="AK42" s="178"/>
      <c r="AL42" s="198">
        <v>96.46845842127385</v>
      </c>
    </row>
    <row r="43" spans="1:38" ht="12" customHeight="1">
      <c r="A43" s="183" t="s">
        <v>205</v>
      </c>
      <c r="B43" s="189">
        <v>9</v>
      </c>
      <c r="C43" s="178"/>
      <c r="D43" s="195">
        <v>0.8829893041364945</v>
      </c>
      <c r="E43" s="197">
        <v>29</v>
      </c>
      <c r="F43" s="178"/>
      <c r="G43" s="195">
        <v>1.0677563870864435</v>
      </c>
      <c r="H43" s="197">
        <v>35</v>
      </c>
      <c r="I43" s="178"/>
      <c r="J43" s="195">
        <v>1.087050279985177</v>
      </c>
      <c r="K43" s="197">
        <v>36</v>
      </c>
      <c r="L43" s="178"/>
      <c r="M43" s="195">
        <v>1.0673121943587371</v>
      </c>
      <c r="N43" s="197">
        <v>34</v>
      </c>
      <c r="O43" s="178"/>
      <c r="P43" s="195">
        <v>0.9789596995427119</v>
      </c>
      <c r="Q43" s="197">
        <v>33</v>
      </c>
      <c r="R43" s="178"/>
      <c r="S43" s="195">
        <v>0.6434940692095993</v>
      </c>
      <c r="T43" s="197">
        <v>33</v>
      </c>
      <c r="U43" s="178"/>
      <c r="V43" s="195">
        <v>0.48686000896619885</v>
      </c>
      <c r="W43" s="197">
        <v>30</v>
      </c>
      <c r="X43" s="178"/>
      <c r="Y43" s="195">
        <v>6.214421943285362</v>
      </c>
      <c r="Z43" s="197">
        <v>34</v>
      </c>
      <c r="AA43" s="178"/>
      <c r="AB43" s="178"/>
      <c r="AC43" s="178"/>
      <c r="AD43" s="178"/>
      <c r="AE43" s="178"/>
      <c r="AF43" s="178"/>
      <c r="AG43" s="178"/>
      <c r="AH43" s="178" t="str">
        <f>CHAR(71)</f>
        <v>G</v>
      </c>
      <c r="AI43" s="178" t="str">
        <f>CHAR(72)</f>
        <v>H</v>
      </c>
      <c r="AJ43" s="178" t="str">
        <f>CHAR(73)</f>
        <v>I</v>
      </c>
      <c r="AK43" s="178"/>
      <c r="AL43" s="198">
        <v>88.76886583798806</v>
      </c>
    </row>
    <row r="44" spans="1:38" ht="12" customHeight="1">
      <c r="A44" s="183" t="s">
        <v>207</v>
      </c>
      <c r="B44" s="189">
        <v>9</v>
      </c>
      <c r="C44" s="178"/>
      <c r="D44" s="195">
        <v>0.8454152911945159</v>
      </c>
      <c r="E44" s="197">
        <v>33</v>
      </c>
      <c r="F44" s="178"/>
      <c r="G44" s="195">
        <v>1.0677563870864435</v>
      </c>
      <c r="H44" s="197">
        <v>35</v>
      </c>
      <c r="I44" s="178"/>
      <c r="J44" s="195">
        <v>1.198542616393913</v>
      </c>
      <c r="K44" s="197">
        <v>33</v>
      </c>
      <c r="L44" s="178"/>
      <c r="M44" s="195">
        <v>1.038070764376306</v>
      </c>
      <c r="N44" s="197">
        <v>35</v>
      </c>
      <c r="O44" s="178"/>
      <c r="P44" s="195">
        <v>0.9196288086613352</v>
      </c>
      <c r="Q44" s="197">
        <v>35</v>
      </c>
      <c r="R44" s="178"/>
      <c r="S44" s="195">
        <v>0.5595600601822602</v>
      </c>
      <c r="T44" s="197">
        <v>35</v>
      </c>
      <c r="U44" s="178"/>
      <c r="V44" s="195">
        <v>0.3540800065208719</v>
      </c>
      <c r="W44" s="197">
        <v>35</v>
      </c>
      <c r="X44" s="178"/>
      <c r="Y44" s="195">
        <v>5.983053934415646</v>
      </c>
      <c r="Z44" s="197">
        <v>35</v>
      </c>
      <c r="AA44" s="178"/>
      <c r="AB44" s="178"/>
      <c r="AC44" s="178"/>
      <c r="AD44" s="178"/>
      <c r="AE44" s="178"/>
      <c r="AF44" s="178"/>
      <c r="AG44" s="178"/>
      <c r="AH44" s="178"/>
      <c r="AI44" s="178" t="str">
        <f>CHAR(72)</f>
        <v>H</v>
      </c>
      <c r="AJ44" s="178" t="str">
        <f>CHAR(73)</f>
        <v>I</v>
      </c>
      <c r="AK44" s="178"/>
      <c r="AL44" s="198">
        <v>85.4639283995591</v>
      </c>
    </row>
    <row r="45" spans="1:38" ht="12" customHeight="1">
      <c r="A45" s="183"/>
      <c r="B45" s="189"/>
      <c r="C45" s="178"/>
      <c r="D45" s="195"/>
      <c r="E45" s="178"/>
      <c r="F45" s="178"/>
      <c r="G45" s="195"/>
      <c r="H45" s="178"/>
      <c r="I45" s="178"/>
      <c r="J45" s="195"/>
      <c r="K45" s="178"/>
      <c r="L45" s="178"/>
      <c r="M45" s="195"/>
      <c r="N45" s="178"/>
      <c r="O45" s="178"/>
      <c r="P45" s="195"/>
      <c r="Q45" s="178"/>
      <c r="R45" s="178"/>
      <c r="S45" s="195"/>
      <c r="T45" s="178"/>
      <c r="U45" s="178"/>
      <c r="V45" s="195"/>
      <c r="W45" s="178"/>
      <c r="X45" s="178"/>
      <c r="Y45" s="195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</row>
    <row r="46" spans="1:38" ht="12" customHeight="1">
      <c r="A46" s="183" t="s">
        <v>179</v>
      </c>
      <c r="B46" s="189"/>
      <c r="C46" s="178"/>
      <c r="D46" s="312">
        <v>0.9967550655441512</v>
      </c>
      <c r="E46" s="312"/>
      <c r="F46" s="178"/>
      <c r="G46" s="312">
        <v>1.391420041922022</v>
      </c>
      <c r="H46" s="312"/>
      <c r="I46" s="178"/>
      <c r="J46" s="312">
        <v>1.3967512144538883</v>
      </c>
      <c r="K46" s="312"/>
      <c r="L46" s="178"/>
      <c r="M46" s="312">
        <v>1.365818458762722</v>
      </c>
      <c r="N46" s="312"/>
      <c r="O46" s="178"/>
      <c r="P46" s="312">
        <v>1.2636655717582057</v>
      </c>
      <c r="Q46" s="312"/>
      <c r="R46" s="178"/>
      <c r="S46" s="312">
        <v>0.8272940056444666</v>
      </c>
      <c r="T46" s="312"/>
      <c r="U46" s="178"/>
      <c r="V46" s="312">
        <v>0.6266068633916818</v>
      </c>
      <c r="W46" s="312"/>
      <c r="X46" s="178"/>
      <c r="Y46" s="312">
        <v>7.868311221477138</v>
      </c>
      <c r="Z46" s="312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</row>
    <row r="47" spans="1:38" ht="12" customHeight="1">
      <c r="A47" s="183" t="s">
        <v>180</v>
      </c>
      <c r="B47" s="189"/>
      <c r="C47" s="178"/>
      <c r="D47" s="312">
        <v>21.55467015529238</v>
      </c>
      <c r="E47" s="312"/>
      <c r="F47" s="178"/>
      <c r="G47" s="312">
        <v>15.508559249188467</v>
      </c>
      <c r="H47" s="312"/>
      <c r="I47" s="178"/>
      <c r="J47" s="312">
        <v>12.133168285867262</v>
      </c>
      <c r="K47" s="312"/>
      <c r="L47" s="178"/>
      <c r="M47" s="312">
        <v>14.817569867327663</v>
      </c>
      <c r="N47" s="312"/>
      <c r="O47" s="178"/>
      <c r="P47" s="312">
        <v>16.931373427774147</v>
      </c>
      <c r="Q47" s="312"/>
      <c r="R47" s="178"/>
      <c r="S47" s="312">
        <v>22.532976292150295</v>
      </c>
      <c r="T47" s="312"/>
      <c r="U47" s="178"/>
      <c r="V47" s="312">
        <v>31.12593058799422</v>
      </c>
      <c r="W47" s="312"/>
      <c r="X47" s="178"/>
      <c r="Y47" s="312">
        <v>15.491975917735417</v>
      </c>
      <c r="Z47" s="312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</row>
    <row r="48" spans="1:38" ht="12" customHeight="1">
      <c r="A48" s="183" t="s">
        <v>181</v>
      </c>
      <c r="B48" s="189"/>
      <c r="C48" s="178"/>
      <c r="D48" s="312" t="s">
        <v>182</v>
      </c>
      <c r="E48" s="312"/>
      <c r="F48" s="178"/>
      <c r="G48" s="312">
        <v>0.2578051161587223</v>
      </c>
      <c r="H48" s="312"/>
      <c r="I48" s="178"/>
      <c r="J48" s="312">
        <v>0.2024673983924404</v>
      </c>
      <c r="K48" s="312"/>
      <c r="L48" s="178"/>
      <c r="M48" s="312">
        <v>0.24178635324029588</v>
      </c>
      <c r="N48" s="312"/>
      <c r="O48" s="178"/>
      <c r="P48" s="312">
        <v>0.2556148998064586</v>
      </c>
      <c r="Q48" s="312"/>
      <c r="R48" s="178"/>
      <c r="S48" s="312">
        <v>0.22271027841067795</v>
      </c>
      <c r="T48" s="312"/>
      <c r="U48" s="178"/>
      <c r="V48" s="312">
        <v>0.2330125516111894</v>
      </c>
      <c r="W48" s="312"/>
      <c r="X48" s="178"/>
      <c r="Y48" s="312">
        <v>1.4562977090084537</v>
      </c>
      <c r="Z48" s="312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</row>
    <row r="49" spans="1:38" ht="12" customHeight="1" thickBot="1">
      <c r="A49" s="183"/>
      <c r="B49" s="189"/>
      <c r="C49" s="178"/>
      <c r="D49" s="195"/>
      <c r="E49" s="178"/>
      <c r="F49" s="178"/>
      <c r="G49" s="195"/>
      <c r="H49" s="178"/>
      <c r="I49" s="178"/>
      <c r="J49" s="195"/>
      <c r="K49" s="178"/>
      <c r="L49" s="178"/>
      <c r="M49" s="195"/>
      <c r="N49" s="178"/>
      <c r="O49" s="178"/>
      <c r="P49" s="195"/>
      <c r="Q49" s="178"/>
      <c r="R49" s="178"/>
      <c r="S49" s="195"/>
      <c r="T49" s="178"/>
      <c r="U49" s="178"/>
      <c r="V49" s="195"/>
      <c r="W49" s="178"/>
      <c r="X49" s="178"/>
      <c r="Y49" s="195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</row>
    <row r="50" spans="1:38" ht="12" customHeight="1" thickTop="1">
      <c r="A50" s="182" t="s">
        <v>168</v>
      </c>
      <c r="B50" s="188"/>
      <c r="C50" s="177"/>
      <c r="D50" s="194"/>
      <c r="E50" s="177"/>
      <c r="F50" s="177"/>
      <c r="G50" s="194"/>
      <c r="H50" s="177"/>
      <c r="I50" s="177"/>
      <c r="J50" s="194"/>
      <c r="K50" s="177"/>
      <c r="L50" s="177"/>
      <c r="M50" s="194"/>
      <c r="N50" s="177"/>
      <c r="O50" s="177"/>
      <c r="P50" s="194"/>
      <c r="Q50" s="177"/>
      <c r="R50" s="177"/>
      <c r="S50" s="194"/>
      <c r="T50" s="177"/>
      <c r="U50" s="177"/>
      <c r="V50" s="194"/>
      <c r="W50" s="177"/>
      <c r="X50" s="177"/>
      <c r="Y50" s="194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</row>
    <row r="51" spans="1:38" ht="12" customHeight="1">
      <c r="A51" s="183" t="s">
        <v>169</v>
      </c>
      <c r="B51" s="189"/>
      <c r="C51" s="178"/>
      <c r="D51" s="195"/>
      <c r="E51" s="178"/>
      <c r="F51" s="178"/>
      <c r="G51" s="195"/>
      <c r="H51" s="178"/>
      <c r="I51" s="178"/>
      <c r="J51" s="195"/>
      <c r="K51" s="178"/>
      <c r="L51" s="178"/>
      <c r="M51" s="195"/>
      <c r="N51" s="178"/>
      <c r="O51" s="178"/>
      <c r="P51" s="195"/>
      <c r="Q51" s="178"/>
      <c r="R51" s="178"/>
      <c r="S51" s="195"/>
      <c r="T51" s="178"/>
      <c r="U51" s="178"/>
      <c r="V51" s="195"/>
      <c r="W51" s="178"/>
      <c r="X51" s="178"/>
      <c r="Y51" s="195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</row>
    <row r="52" spans="1:38" ht="12" customHeight="1">
      <c r="A52" s="183" t="s">
        <v>170</v>
      </c>
      <c r="B52" s="189"/>
      <c r="C52" s="178"/>
      <c r="D52" s="195"/>
      <c r="E52" s="178"/>
      <c r="F52" s="178"/>
      <c r="G52" s="195"/>
      <c r="H52" s="178"/>
      <c r="I52" s="178"/>
      <c r="J52" s="195"/>
      <c r="K52" s="178"/>
      <c r="L52" s="178"/>
      <c r="M52" s="195"/>
      <c r="N52" s="178"/>
      <c r="O52" s="178"/>
      <c r="P52" s="195"/>
      <c r="Q52" s="178"/>
      <c r="R52" s="178"/>
      <c r="S52" s="195"/>
      <c r="T52" s="178"/>
      <c r="U52" s="178"/>
      <c r="V52" s="195"/>
      <c r="W52" s="178"/>
      <c r="X52" s="178"/>
      <c r="Y52" s="195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</row>
    <row r="53" spans="1:38" ht="12.75">
      <c r="A53" s="185"/>
      <c r="B53" s="191"/>
      <c r="C53" s="179"/>
      <c r="D53" s="29"/>
      <c r="E53" s="179"/>
      <c r="F53" s="179"/>
      <c r="G53" s="29"/>
      <c r="H53" s="179"/>
      <c r="I53" s="179"/>
      <c r="J53" s="29"/>
      <c r="K53" s="179"/>
      <c r="L53" s="179"/>
      <c r="M53" s="29"/>
      <c r="N53" s="179"/>
      <c r="O53" s="179"/>
      <c r="P53" s="29"/>
      <c r="Q53" s="179"/>
      <c r="R53" s="179"/>
      <c r="S53" s="29"/>
      <c r="T53" s="179"/>
      <c r="U53" s="179"/>
      <c r="V53" s="29"/>
      <c r="W53" s="179"/>
      <c r="X53" s="179"/>
      <c r="Y53" s="29"/>
      <c r="Z53" s="179"/>
      <c r="AA53" s="179"/>
      <c r="AB53" s="252"/>
      <c r="AC53" s="252"/>
      <c r="AD53" s="252"/>
      <c r="AE53" s="252"/>
      <c r="AF53" s="252"/>
      <c r="AG53" s="252"/>
      <c r="AH53" s="252"/>
      <c r="AI53" s="252"/>
      <c r="AJ53" s="252"/>
      <c r="AK53" s="179"/>
      <c r="AL53" s="179"/>
    </row>
    <row r="54" spans="1:38" ht="12.75">
      <c r="A54" s="185"/>
      <c r="B54" s="191"/>
      <c r="C54" s="179"/>
      <c r="D54" s="29"/>
      <c r="E54" s="179"/>
      <c r="F54" s="179"/>
      <c r="G54" s="29"/>
      <c r="H54" s="179"/>
      <c r="I54" s="179"/>
      <c r="J54" s="29"/>
      <c r="K54" s="179"/>
      <c r="L54" s="179"/>
      <c r="M54" s="29"/>
      <c r="N54" s="179"/>
      <c r="O54" s="179"/>
      <c r="P54" s="29"/>
      <c r="Q54" s="179"/>
      <c r="R54" s="179"/>
      <c r="S54" s="29"/>
      <c r="T54" s="179"/>
      <c r="U54" s="179"/>
      <c r="V54" s="29"/>
      <c r="W54" s="179"/>
      <c r="X54" s="179"/>
      <c r="Y54" s="29"/>
      <c r="Z54" s="179"/>
      <c r="AA54" s="179"/>
      <c r="AB54" s="252"/>
      <c r="AC54" s="252"/>
      <c r="AD54" s="252"/>
      <c r="AE54" s="252"/>
      <c r="AF54" s="252"/>
      <c r="AG54" s="252"/>
      <c r="AH54" s="252"/>
      <c r="AI54" s="252"/>
      <c r="AJ54" s="252"/>
      <c r="AK54" s="179"/>
      <c r="AL54" s="179"/>
    </row>
    <row r="55" spans="1:38" ht="12.75">
      <c r="A55" s="185"/>
      <c r="B55" s="191"/>
      <c r="C55" s="179"/>
      <c r="D55" s="29"/>
      <c r="E55" s="179"/>
      <c r="F55" s="179"/>
      <c r="G55" s="29"/>
      <c r="H55" s="179"/>
      <c r="I55" s="179"/>
      <c r="J55" s="29"/>
      <c r="K55" s="179"/>
      <c r="L55" s="179"/>
      <c r="M55" s="29"/>
      <c r="N55" s="179"/>
      <c r="O55" s="179"/>
      <c r="P55" s="29"/>
      <c r="Q55" s="179"/>
      <c r="R55" s="179"/>
      <c r="S55" s="29"/>
      <c r="T55" s="179"/>
      <c r="U55" s="179"/>
      <c r="V55" s="29"/>
      <c r="W55" s="179"/>
      <c r="X55" s="179"/>
      <c r="Y55" s="29"/>
      <c r="Z55" s="179"/>
      <c r="AA55" s="179"/>
      <c r="AB55" s="252"/>
      <c r="AC55" s="252"/>
      <c r="AD55" s="252"/>
      <c r="AE55" s="252"/>
      <c r="AF55" s="252"/>
      <c r="AG55" s="252"/>
      <c r="AH55" s="252"/>
      <c r="AI55" s="252"/>
      <c r="AJ55" s="252"/>
      <c r="AK55" s="179"/>
      <c r="AL55" s="179"/>
    </row>
    <row r="56" spans="1:38" ht="12.75">
      <c r="A56" s="185"/>
      <c r="B56" s="191"/>
      <c r="C56" s="179"/>
      <c r="D56" s="29"/>
      <c r="E56" s="179"/>
      <c r="F56" s="179"/>
      <c r="G56" s="29"/>
      <c r="H56" s="179"/>
      <c r="I56" s="179"/>
      <c r="J56" s="29"/>
      <c r="K56" s="179"/>
      <c r="L56" s="179"/>
      <c r="M56" s="29"/>
      <c r="N56" s="179"/>
      <c r="O56" s="179"/>
      <c r="P56" s="29"/>
      <c r="Q56" s="179"/>
      <c r="R56" s="179"/>
      <c r="S56" s="29"/>
      <c r="T56" s="179"/>
      <c r="U56" s="179"/>
      <c r="V56" s="29"/>
      <c r="W56" s="179"/>
      <c r="X56" s="179"/>
      <c r="Y56" s="29"/>
      <c r="Z56" s="179"/>
      <c r="AA56" s="179"/>
      <c r="AB56" s="252"/>
      <c r="AC56" s="252"/>
      <c r="AD56" s="252"/>
      <c r="AE56" s="252"/>
      <c r="AF56" s="252"/>
      <c r="AG56" s="252"/>
      <c r="AH56" s="252"/>
      <c r="AI56" s="252"/>
      <c r="AJ56" s="252"/>
      <c r="AK56" s="179"/>
      <c r="AL56" s="179"/>
    </row>
    <row r="57" spans="1:38" ht="12.75">
      <c r="A57" s="185"/>
      <c r="B57" s="191"/>
      <c r="C57" s="179"/>
      <c r="D57" s="29"/>
      <c r="E57" s="179"/>
      <c r="F57" s="179"/>
      <c r="G57" s="29"/>
      <c r="H57" s="179"/>
      <c r="I57" s="179"/>
      <c r="J57" s="29"/>
      <c r="K57" s="179"/>
      <c r="L57" s="179"/>
      <c r="M57" s="29"/>
      <c r="N57" s="179"/>
      <c r="O57" s="179"/>
      <c r="P57" s="29"/>
      <c r="Q57" s="179"/>
      <c r="R57" s="179"/>
      <c r="S57" s="29"/>
      <c r="T57" s="179"/>
      <c r="U57" s="179"/>
      <c r="V57" s="29"/>
      <c r="W57" s="179"/>
      <c r="X57" s="179"/>
      <c r="Y57" s="29"/>
      <c r="Z57" s="179"/>
      <c r="AA57" s="179"/>
      <c r="AB57" s="252"/>
      <c r="AC57" s="252"/>
      <c r="AD57" s="252"/>
      <c r="AE57" s="252"/>
      <c r="AF57" s="252"/>
      <c r="AG57" s="252"/>
      <c r="AH57" s="252"/>
      <c r="AI57" s="252"/>
      <c r="AJ57" s="252"/>
      <c r="AK57" s="179"/>
      <c r="AL57" s="179"/>
    </row>
    <row r="58" spans="1:38" ht="12.75">
      <c r="A58" s="185"/>
      <c r="B58" s="191"/>
      <c r="C58" s="179"/>
      <c r="D58" s="29"/>
      <c r="E58" s="179"/>
      <c r="F58" s="179"/>
      <c r="G58" s="29"/>
      <c r="H58" s="179"/>
      <c r="I58" s="179"/>
      <c r="J58" s="29"/>
      <c r="K58" s="179"/>
      <c r="L58" s="179"/>
      <c r="M58" s="29"/>
      <c r="N58" s="179"/>
      <c r="O58" s="179"/>
      <c r="P58" s="29"/>
      <c r="Q58" s="179"/>
      <c r="R58" s="179"/>
      <c r="S58" s="29"/>
      <c r="T58" s="179"/>
      <c r="U58" s="179"/>
      <c r="V58" s="29"/>
      <c r="W58" s="179"/>
      <c r="X58" s="179"/>
      <c r="Y58" s="29"/>
      <c r="Z58" s="179"/>
      <c r="AA58" s="179"/>
      <c r="AB58" s="252"/>
      <c r="AC58" s="252"/>
      <c r="AD58" s="252"/>
      <c r="AE58" s="252"/>
      <c r="AF58" s="252"/>
      <c r="AG58" s="252"/>
      <c r="AH58" s="252"/>
      <c r="AI58" s="252"/>
      <c r="AJ58" s="252"/>
      <c r="AK58" s="179"/>
      <c r="AL58" s="179"/>
    </row>
    <row r="59" spans="1:38" ht="12.75">
      <c r="A59" s="185"/>
      <c r="B59" s="191"/>
      <c r="C59" s="179"/>
      <c r="D59" s="29"/>
      <c r="E59" s="179"/>
      <c r="F59" s="179"/>
      <c r="G59" s="29"/>
      <c r="H59" s="179"/>
      <c r="I59" s="179"/>
      <c r="J59" s="29"/>
      <c r="K59" s="179"/>
      <c r="L59" s="179"/>
      <c r="M59" s="29"/>
      <c r="N59" s="179"/>
      <c r="O59" s="179"/>
      <c r="P59" s="29"/>
      <c r="Q59" s="179"/>
      <c r="R59" s="179"/>
      <c r="S59" s="29"/>
      <c r="T59" s="179"/>
      <c r="U59" s="179"/>
      <c r="V59" s="29"/>
      <c r="W59" s="179"/>
      <c r="X59" s="179"/>
      <c r="Y59" s="29"/>
      <c r="Z59" s="179"/>
      <c r="AA59" s="179"/>
      <c r="AB59" s="252"/>
      <c r="AC59" s="252"/>
      <c r="AD59" s="252"/>
      <c r="AE59" s="252"/>
      <c r="AF59" s="252"/>
      <c r="AG59" s="252"/>
      <c r="AH59" s="252"/>
      <c r="AI59" s="252"/>
      <c r="AJ59" s="252"/>
      <c r="AK59" s="179"/>
      <c r="AL59" s="179"/>
    </row>
    <row r="60" spans="1:38" ht="12.75">
      <c r="A60" s="185"/>
      <c r="B60" s="191"/>
      <c r="C60" s="179"/>
      <c r="D60" s="29"/>
      <c r="E60" s="179"/>
      <c r="F60" s="179"/>
      <c r="G60" s="29"/>
      <c r="H60" s="179"/>
      <c r="I60" s="179"/>
      <c r="J60" s="29"/>
      <c r="K60" s="179"/>
      <c r="L60" s="179"/>
      <c r="M60" s="29"/>
      <c r="N60" s="179"/>
      <c r="O60" s="179"/>
      <c r="P60" s="29"/>
      <c r="Q60" s="179"/>
      <c r="R60" s="179"/>
      <c r="S60" s="29"/>
      <c r="T60" s="179"/>
      <c r="U60" s="179"/>
      <c r="V60" s="29"/>
      <c r="W60" s="179"/>
      <c r="X60" s="179"/>
      <c r="Y60" s="29"/>
      <c r="Z60" s="179"/>
      <c r="AA60" s="179"/>
      <c r="AB60" s="252"/>
      <c r="AC60" s="252"/>
      <c r="AD60" s="252"/>
      <c r="AE60" s="252"/>
      <c r="AF60" s="252"/>
      <c r="AG60" s="252"/>
      <c r="AH60" s="252"/>
      <c r="AI60" s="252"/>
      <c r="AJ60" s="252"/>
      <c r="AK60" s="179"/>
      <c r="AL60" s="179"/>
    </row>
    <row r="61" spans="1:38" ht="12.75">
      <c r="A61" s="185"/>
      <c r="B61" s="191"/>
      <c r="C61" s="179"/>
      <c r="D61" s="29"/>
      <c r="E61" s="179"/>
      <c r="F61" s="179"/>
      <c r="G61" s="29"/>
      <c r="H61" s="179"/>
      <c r="I61" s="179"/>
      <c r="J61" s="29"/>
      <c r="K61" s="179"/>
      <c r="L61" s="179"/>
      <c r="M61" s="29"/>
      <c r="N61" s="179"/>
      <c r="O61" s="179"/>
      <c r="P61" s="29"/>
      <c r="Q61" s="179"/>
      <c r="R61" s="179"/>
      <c r="S61" s="29"/>
      <c r="T61" s="179"/>
      <c r="U61" s="179"/>
      <c r="V61" s="29"/>
      <c r="W61" s="179"/>
      <c r="X61" s="179"/>
      <c r="Y61" s="29"/>
      <c r="Z61" s="179"/>
      <c r="AA61" s="179"/>
      <c r="AB61" s="252"/>
      <c r="AC61" s="252"/>
      <c r="AD61" s="252"/>
      <c r="AE61" s="252"/>
      <c r="AF61" s="252"/>
      <c r="AG61" s="252"/>
      <c r="AH61" s="252"/>
      <c r="AI61" s="252"/>
      <c r="AJ61" s="252"/>
      <c r="AK61" s="179"/>
      <c r="AL61" s="179"/>
    </row>
    <row r="62" spans="1:38" ht="12.75">
      <c r="A62" s="185"/>
      <c r="B62" s="191"/>
      <c r="C62" s="179"/>
      <c r="D62" s="29"/>
      <c r="E62" s="179"/>
      <c r="F62" s="179"/>
      <c r="G62" s="29"/>
      <c r="H62" s="179"/>
      <c r="I62" s="179"/>
      <c r="J62" s="29"/>
      <c r="K62" s="179"/>
      <c r="L62" s="179"/>
      <c r="M62" s="29"/>
      <c r="N62" s="179"/>
      <c r="O62" s="179"/>
      <c r="P62" s="29"/>
      <c r="Q62" s="179"/>
      <c r="R62" s="179"/>
      <c r="S62" s="29"/>
      <c r="T62" s="179"/>
      <c r="U62" s="179"/>
      <c r="V62" s="29"/>
      <c r="W62" s="179"/>
      <c r="X62" s="179"/>
      <c r="Y62" s="29"/>
      <c r="Z62" s="179"/>
      <c r="AA62" s="179"/>
      <c r="AB62" s="252"/>
      <c r="AC62" s="252"/>
      <c r="AD62" s="252"/>
      <c r="AE62" s="252"/>
      <c r="AF62" s="252"/>
      <c r="AG62" s="252"/>
      <c r="AH62" s="252"/>
      <c r="AI62" s="252"/>
      <c r="AJ62" s="252"/>
      <c r="AK62" s="179"/>
      <c r="AL62" s="179"/>
    </row>
    <row r="63" spans="1:38" ht="12.75">
      <c r="A63" s="185"/>
      <c r="B63" s="191"/>
      <c r="C63" s="179"/>
      <c r="D63" s="29"/>
      <c r="E63" s="179"/>
      <c r="F63" s="179"/>
      <c r="G63" s="29"/>
      <c r="H63" s="179"/>
      <c r="I63" s="179"/>
      <c r="J63" s="29"/>
      <c r="K63" s="179"/>
      <c r="L63" s="179"/>
      <c r="M63" s="29"/>
      <c r="N63" s="179"/>
      <c r="O63" s="179"/>
      <c r="P63" s="29"/>
      <c r="Q63" s="179"/>
      <c r="R63" s="179"/>
      <c r="S63" s="29"/>
      <c r="T63" s="179"/>
      <c r="U63" s="179"/>
      <c r="V63" s="29"/>
      <c r="W63" s="179"/>
      <c r="X63" s="179"/>
      <c r="Y63" s="29"/>
      <c r="Z63" s="179"/>
      <c r="AA63" s="179"/>
      <c r="AB63" s="252"/>
      <c r="AC63" s="252"/>
      <c r="AD63" s="252"/>
      <c r="AE63" s="252"/>
      <c r="AF63" s="252"/>
      <c r="AG63" s="252"/>
      <c r="AH63" s="252"/>
      <c r="AI63" s="252"/>
      <c r="AJ63" s="252"/>
      <c r="AK63" s="179"/>
      <c r="AL63" s="179"/>
    </row>
    <row r="64" spans="1:38" ht="12.75">
      <c r="A64" s="185"/>
      <c r="B64" s="191"/>
      <c r="C64" s="179"/>
      <c r="D64" s="29"/>
      <c r="E64" s="179"/>
      <c r="F64" s="179"/>
      <c r="G64" s="29"/>
      <c r="H64" s="179"/>
      <c r="I64" s="179"/>
      <c r="J64" s="29"/>
      <c r="K64" s="179"/>
      <c r="L64" s="179"/>
      <c r="M64" s="29"/>
      <c r="N64" s="179"/>
      <c r="O64" s="179"/>
      <c r="P64" s="29"/>
      <c r="Q64" s="179"/>
      <c r="R64" s="179"/>
      <c r="S64" s="29"/>
      <c r="T64" s="179"/>
      <c r="U64" s="179"/>
      <c r="V64" s="29"/>
      <c r="W64" s="179"/>
      <c r="X64" s="179"/>
      <c r="Y64" s="29"/>
      <c r="Z64" s="179"/>
      <c r="AA64" s="179"/>
      <c r="AB64" s="252"/>
      <c r="AC64" s="252"/>
      <c r="AD64" s="252"/>
      <c r="AE64" s="252"/>
      <c r="AF64" s="252"/>
      <c r="AG64" s="252"/>
      <c r="AH64" s="252"/>
      <c r="AI64" s="252"/>
      <c r="AJ64" s="252"/>
      <c r="AK64" s="179"/>
      <c r="AL64" s="179"/>
    </row>
    <row r="65" spans="1:38" ht="12.75">
      <c r="A65" s="185"/>
      <c r="B65" s="191"/>
      <c r="C65" s="179"/>
      <c r="D65" s="29"/>
      <c r="E65" s="179"/>
      <c r="F65" s="179"/>
      <c r="G65" s="29"/>
      <c r="H65" s="179"/>
      <c r="I65" s="179"/>
      <c r="J65" s="29"/>
      <c r="K65" s="179"/>
      <c r="L65" s="179"/>
      <c r="M65" s="29"/>
      <c r="N65" s="179"/>
      <c r="O65" s="179"/>
      <c r="P65" s="29"/>
      <c r="Q65" s="179"/>
      <c r="R65" s="179"/>
      <c r="S65" s="29"/>
      <c r="T65" s="179"/>
      <c r="U65" s="179"/>
      <c r="V65" s="29"/>
      <c r="W65" s="179"/>
      <c r="X65" s="179"/>
      <c r="Y65" s="29"/>
      <c r="Z65" s="179"/>
      <c r="AA65" s="179"/>
      <c r="AB65" s="252"/>
      <c r="AC65" s="252"/>
      <c r="AD65" s="252"/>
      <c r="AE65" s="252"/>
      <c r="AF65" s="252"/>
      <c r="AG65" s="252"/>
      <c r="AH65" s="252"/>
      <c r="AI65" s="252"/>
      <c r="AJ65" s="252"/>
      <c r="AK65" s="179"/>
      <c r="AL65" s="179"/>
    </row>
    <row r="66" spans="1:38" ht="12.75">
      <c r="A66" s="185"/>
      <c r="B66" s="191"/>
      <c r="C66" s="179"/>
      <c r="D66" s="29"/>
      <c r="E66" s="179"/>
      <c r="F66" s="179"/>
      <c r="G66" s="29"/>
      <c r="H66" s="179"/>
      <c r="I66" s="179"/>
      <c r="J66" s="29"/>
      <c r="K66" s="179"/>
      <c r="L66" s="179"/>
      <c r="M66" s="29"/>
      <c r="N66" s="179"/>
      <c r="O66" s="179"/>
      <c r="P66" s="29"/>
      <c r="Q66" s="179"/>
      <c r="R66" s="179"/>
      <c r="S66" s="29"/>
      <c r="T66" s="179"/>
      <c r="U66" s="179"/>
      <c r="V66" s="29"/>
      <c r="W66" s="179"/>
      <c r="X66" s="179"/>
      <c r="Y66" s="29"/>
      <c r="Z66" s="179"/>
      <c r="AA66" s="179"/>
      <c r="AB66" s="252"/>
      <c r="AC66" s="252"/>
      <c r="AD66" s="252"/>
      <c r="AE66" s="252"/>
      <c r="AF66" s="252"/>
      <c r="AG66" s="252"/>
      <c r="AH66" s="252"/>
      <c r="AI66" s="252"/>
      <c r="AJ66" s="252"/>
      <c r="AK66" s="179"/>
      <c r="AL66" s="179"/>
    </row>
    <row r="67" spans="1:38" ht="12.75">
      <c r="A67" s="185"/>
      <c r="B67" s="191"/>
      <c r="C67" s="179"/>
      <c r="D67" s="29"/>
      <c r="E67" s="179"/>
      <c r="F67" s="179"/>
      <c r="G67" s="29"/>
      <c r="H67" s="179"/>
      <c r="I67" s="179"/>
      <c r="J67" s="29"/>
      <c r="K67" s="179"/>
      <c r="L67" s="179"/>
      <c r="M67" s="29"/>
      <c r="N67" s="179"/>
      <c r="O67" s="179"/>
      <c r="P67" s="29"/>
      <c r="Q67" s="179"/>
      <c r="R67" s="179"/>
      <c r="S67" s="29"/>
      <c r="T67" s="179"/>
      <c r="U67" s="179"/>
      <c r="V67" s="29"/>
      <c r="W67" s="179"/>
      <c r="X67" s="179"/>
      <c r="Y67" s="29"/>
      <c r="Z67" s="179"/>
      <c r="AA67" s="179"/>
      <c r="AB67" s="252"/>
      <c r="AC67" s="252"/>
      <c r="AD67" s="252"/>
      <c r="AE67" s="252"/>
      <c r="AF67" s="252"/>
      <c r="AG67" s="252"/>
      <c r="AH67" s="252"/>
      <c r="AI67" s="252"/>
      <c r="AJ67" s="252"/>
      <c r="AK67" s="179"/>
      <c r="AL67" s="179"/>
    </row>
    <row r="68" spans="1:38" ht="12.75">
      <c r="A68" s="185"/>
      <c r="B68" s="191"/>
      <c r="C68" s="179"/>
      <c r="D68" s="29"/>
      <c r="E68" s="179"/>
      <c r="F68" s="179"/>
      <c r="G68" s="29"/>
      <c r="H68" s="179"/>
      <c r="I68" s="179"/>
      <c r="J68" s="29"/>
      <c r="K68" s="179"/>
      <c r="L68" s="179"/>
      <c r="M68" s="29"/>
      <c r="N68" s="179"/>
      <c r="O68" s="179"/>
      <c r="P68" s="29"/>
      <c r="Q68" s="179"/>
      <c r="R68" s="179"/>
      <c r="S68" s="29"/>
      <c r="T68" s="179"/>
      <c r="U68" s="179"/>
      <c r="V68" s="29"/>
      <c r="W68" s="179"/>
      <c r="X68" s="179"/>
      <c r="Y68" s="29"/>
      <c r="Z68" s="179"/>
      <c r="AA68" s="179"/>
      <c r="AB68" s="252"/>
      <c r="AC68" s="252"/>
      <c r="AD68" s="252"/>
      <c r="AE68" s="252"/>
      <c r="AF68" s="252"/>
      <c r="AG68" s="252"/>
      <c r="AH68" s="252"/>
      <c r="AI68" s="252"/>
      <c r="AJ68" s="252"/>
      <c r="AK68" s="179"/>
      <c r="AL68" s="179"/>
    </row>
    <row r="69" spans="1:38" ht="12.75">
      <c r="A69" s="185"/>
      <c r="B69" s="191"/>
      <c r="C69" s="179"/>
      <c r="D69" s="29"/>
      <c r="E69" s="179"/>
      <c r="F69" s="179"/>
      <c r="G69" s="29"/>
      <c r="H69" s="179"/>
      <c r="I69" s="179"/>
      <c r="J69" s="29"/>
      <c r="K69" s="179"/>
      <c r="L69" s="179"/>
      <c r="M69" s="29"/>
      <c r="N69" s="179"/>
      <c r="O69" s="179"/>
      <c r="P69" s="29"/>
      <c r="Q69" s="179"/>
      <c r="R69" s="179"/>
      <c r="S69" s="29"/>
      <c r="T69" s="179"/>
      <c r="U69" s="179"/>
      <c r="V69" s="29"/>
      <c r="W69" s="179"/>
      <c r="X69" s="179"/>
      <c r="Y69" s="29"/>
      <c r="Z69" s="179"/>
      <c r="AA69" s="179"/>
      <c r="AB69" s="252"/>
      <c r="AC69" s="252"/>
      <c r="AD69" s="252"/>
      <c r="AE69" s="252"/>
      <c r="AF69" s="252"/>
      <c r="AG69" s="252"/>
      <c r="AH69" s="252"/>
      <c r="AI69" s="252"/>
      <c r="AJ69" s="252"/>
      <c r="AK69" s="179"/>
      <c r="AL69" s="179"/>
    </row>
    <row r="70" spans="1:38" ht="12.75">
      <c r="A70" s="185"/>
      <c r="B70" s="191"/>
      <c r="C70" s="179"/>
      <c r="D70" s="29"/>
      <c r="E70" s="179"/>
      <c r="F70" s="179"/>
      <c r="G70" s="29"/>
      <c r="H70" s="179"/>
      <c r="I70" s="179"/>
      <c r="J70" s="29"/>
      <c r="K70" s="179"/>
      <c r="L70" s="179"/>
      <c r="M70" s="29"/>
      <c r="N70" s="179"/>
      <c r="O70" s="179"/>
      <c r="P70" s="29"/>
      <c r="Q70" s="179"/>
      <c r="R70" s="179"/>
      <c r="S70" s="29"/>
      <c r="T70" s="179"/>
      <c r="U70" s="179"/>
      <c r="V70" s="29"/>
      <c r="W70" s="179"/>
      <c r="X70" s="179"/>
      <c r="Y70" s="29"/>
      <c r="Z70" s="179"/>
      <c r="AA70" s="179"/>
      <c r="AB70" s="252"/>
      <c r="AC70" s="252"/>
      <c r="AD70" s="252"/>
      <c r="AE70" s="252"/>
      <c r="AF70" s="252"/>
      <c r="AG70" s="252"/>
      <c r="AH70" s="252"/>
      <c r="AI70" s="252"/>
      <c r="AJ70" s="252"/>
      <c r="AK70" s="179"/>
      <c r="AL70" s="179"/>
    </row>
    <row r="71" spans="1:38" ht="12.75">
      <c r="A71" s="185"/>
      <c r="B71" s="191"/>
      <c r="C71" s="179"/>
      <c r="D71" s="29"/>
      <c r="E71" s="179"/>
      <c r="F71" s="179"/>
      <c r="G71" s="29"/>
      <c r="H71" s="179"/>
      <c r="I71" s="179"/>
      <c r="J71" s="29"/>
      <c r="K71" s="179"/>
      <c r="L71" s="179"/>
      <c r="M71" s="29"/>
      <c r="N71" s="179"/>
      <c r="O71" s="179"/>
      <c r="P71" s="29"/>
      <c r="Q71" s="179"/>
      <c r="R71" s="179"/>
      <c r="S71" s="29"/>
      <c r="T71" s="179"/>
      <c r="U71" s="179"/>
      <c r="V71" s="29"/>
      <c r="W71" s="179"/>
      <c r="X71" s="179"/>
      <c r="Y71" s="29"/>
      <c r="Z71" s="179"/>
      <c r="AA71" s="179"/>
      <c r="AB71" s="252"/>
      <c r="AC71" s="252"/>
      <c r="AD71" s="252"/>
      <c r="AE71" s="252"/>
      <c r="AF71" s="252"/>
      <c r="AG71" s="252"/>
      <c r="AH71" s="252"/>
      <c r="AI71" s="252"/>
      <c r="AJ71" s="252"/>
      <c r="AK71" s="179"/>
      <c r="AL71" s="179"/>
    </row>
    <row r="72" spans="1:38" ht="12.75">
      <c r="A72" s="185"/>
      <c r="B72" s="191"/>
      <c r="C72" s="179"/>
      <c r="D72" s="29"/>
      <c r="E72" s="179"/>
      <c r="F72" s="179"/>
      <c r="G72" s="29"/>
      <c r="H72" s="179"/>
      <c r="I72" s="179"/>
      <c r="J72" s="29"/>
      <c r="K72" s="179"/>
      <c r="L72" s="179"/>
      <c r="M72" s="29"/>
      <c r="N72" s="179"/>
      <c r="O72" s="179"/>
      <c r="P72" s="29"/>
      <c r="Q72" s="179"/>
      <c r="R72" s="179"/>
      <c r="S72" s="29"/>
      <c r="T72" s="179"/>
      <c r="U72" s="179"/>
      <c r="V72" s="29"/>
      <c r="W72" s="179"/>
      <c r="X72" s="179"/>
      <c r="Y72" s="29"/>
      <c r="Z72" s="179"/>
      <c r="AA72" s="179"/>
      <c r="AB72" s="252"/>
      <c r="AC72" s="252"/>
      <c r="AD72" s="252"/>
      <c r="AE72" s="252"/>
      <c r="AF72" s="252"/>
      <c r="AG72" s="252"/>
      <c r="AH72" s="252"/>
      <c r="AI72" s="252"/>
      <c r="AJ72" s="252"/>
      <c r="AK72" s="179"/>
      <c r="AL72" s="179"/>
    </row>
    <row r="73" spans="1:38" ht="12.75">
      <c r="A73" s="185"/>
      <c r="B73" s="191"/>
      <c r="C73" s="179"/>
      <c r="D73" s="29"/>
      <c r="E73" s="179"/>
      <c r="F73" s="179"/>
      <c r="G73" s="29"/>
      <c r="H73" s="179"/>
      <c r="I73" s="179"/>
      <c r="J73" s="29"/>
      <c r="K73" s="179"/>
      <c r="L73" s="179"/>
      <c r="M73" s="29"/>
      <c r="N73" s="179"/>
      <c r="O73" s="179"/>
      <c r="P73" s="29"/>
      <c r="Q73" s="179"/>
      <c r="R73" s="179"/>
      <c r="S73" s="29"/>
      <c r="T73" s="179"/>
      <c r="U73" s="179"/>
      <c r="V73" s="29"/>
      <c r="W73" s="179"/>
      <c r="X73" s="179"/>
      <c r="Y73" s="29"/>
      <c r="Z73" s="179"/>
      <c r="AA73" s="179"/>
      <c r="AB73" s="252"/>
      <c r="AC73" s="252"/>
      <c r="AD73" s="252"/>
      <c r="AE73" s="252"/>
      <c r="AF73" s="252"/>
      <c r="AG73" s="252"/>
      <c r="AH73" s="252"/>
      <c r="AI73" s="252"/>
      <c r="AJ73" s="252"/>
      <c r="AK73" s="179"/>
      <c r="AL73" s="179"/>
    </row>
    <row r="74" spans="1:38" ht="12.75">
      <c r="A74" s="185"/>
      <c r="B74" s="191"/>
      <c r="C74" s="179"/>
      <c r="D74" s="29"/>
      <c r="E74" s="179"/>
      <c r="F74" s="179"/>
      <c r="G74" s="29"/>
      <c r="H74" s="179"/>
      <c r="I74" s="179"/>
      <c r="J74" s="29"/>
      <c r="K74" s="179"/>
      <c r="L74" s="179"/>
      <c r="M74" s="29"/>
      <c r="N74" s="179"/>
      <c r="O74" s="179"/>
      <c r="P74" s="29"/>
      <c r="Q74" s="179"/>
      <c r="R74" s="179"/>
      <c r="S74" s="29"/>
      <c r="T74" s="179"/>
      <c r="U74" s="179"/>
      <c r="V74" s="29"/>
      <c r="W74" s="179"/>
      <c r="X74" s="179"/>
      <c r="Y74" s="29"/>
      <c r="Z74" s="179"/>
      <c r="AA74" s="179"/>
      <c r="AB74" s="252"/>
      <c r="AC74" s="252"/>
      <c r="AD74" s="252"/>
      <c r="AE74" s="252"/>
      <c r="AF74" s="252"/>
      <c r="AG74" s="252"/>
      <c r="AH74" s="252"/>
      <c r="AI74" s="252"/>
      <c r="AJ74" s="252"/>
      <c r="AK74" s="179"/>
      <c r="AL74" s="179"/>
    </row>
    <row r="75" spans="1:38" ht="12.75">
      <c r="A75" s="185"/>
      <c r="B75" s="191"/>
      <c r="C75" s="179"/>
      <c r="D75" s="29"/>
      <c r="E75" s="179"/>
      <c r="F75" s="179"/>
      <c r="G75" s="29"/>
      <c r="H75" s="179"/>
      <c r="I75" s="179"/>
      <c r="J75" s="29"/>
      <c r="K75" s="179"/>
      <c r="L75" s="179"/>
      <c r="M75" s="29"/>
      <c r="N75" s="179"/>
      <c r="O75" s="179"/>
      <c r="P75" s="29"/>
      <c r="Q75" s="179"/>
      <c r="R75" s="179"/>
      <c r="S75" s="29"/>
      <c r="T75" s="179"/>
      <c r="U75" s="179"/>
      <c r="V75" s="29"/>
      <c r="W75" s="179"/>
      <c r="X75" s="179"/>
      <c r="Y75" s="29"/>
      <c r="Z75" s="179"/>
      <c r="AA75" s="179"/>
      <c r="AB75" s="252"/>
      <c r="AC75" s="252"/>
      <c r="AD75" s="252"/>
      <c r="AE75" s="252"/>
      <c r="AF75" s="252"/>
      <c r="AG75" s="252"/>
      <c r="AH75" s="252"/>
      <c r="AI75" s="252"/>
      <c r="AJ75" s="252"/>
      <c r="AK75" s="179"/>
      <c r="AL75" s="179"/>
    </row>
    <row r="76" spans="1:38" ht="12.75">
      <c r="A76" s="185"/>
      <c r="B76" s="191"/>
      <c r="C76" s="179"/>
      <c r="D76" s="29"/>
      <c r="E76" s="179"/>
      <c r="F76" s="179"/>
      <c r="G76" s="29"/>
      <c r="H76" s="179"/>
      <c r="I76" s="179"/>
      <c r="J76" s="29"/>
      <c r="K76" s="179"/>
      <c r="L76" s="179"/>
      <c r="M76" s="29"/>
      <c r="N76" s="179"/>
      <c r="O76" s="179"/>
      <c r="P76" s="29"/>
      <c r="Q76" s="179"/>
      <c r="R76" s="179"/>
      <c r="S76" s="29"/>
      <c r="T76" s="179"/>
      <c r="U76" s="179"/>
      <c r="V76" s="29"/>
      <c r="W76" s="179"/>
      <c r="X76" s="179"/>
      <c r="Y76" s="29"/>
      <c r="Z76" s="179"/>
      <c r="AA76" s="179"/>
      <c r="AB76" s="252"/>
      <c r="AC76" s="252"/>
      <c r="AD76" s="252"/>
      <c r="AE76" s="252"/>
      <c r="AF76" s="252"/>
      <c r="AG76" s="252"/>
      <c r="AH76" s="252"/>
      <c r="AI76" s="252"/>
      <c r="AJ76" s="252"/>
      <c r="AK76" s="179"/>
      <c r="AL76" s="179"/>
    </row>
    <row r="77" spans="1:38" ht="12.75">
      <c r="A77" s="185"/>
      <c r="B77" s="191"/>
      <c r="C77" s="179"/>
      <c r="D77" s="29"/>
      <c r="E77" s="179"/>
      <c r="F77" s="179"/>
      <c r="G77" s="29"/>
      <c r="H77" s="179"/>
      <c r="I77" s="179"/>
      <c r="J77" s="29"/>
      <c r="K77" s="179"/>
      <c r="L77" s="179"/>
      <c r="M77" s="29"/>
      <c r="N77" s="179"/>
      <c r="O77" s="179"/>
      <c r="P77" s="29"/>
      <c r="Q77" s="179"/>
      <c r="R77" s="179"/>
      <c r="S77" s="29"/>
      <c r="T77" s="179"/>
      <c r="U77" s="179"/>
      <c r="V77" s="29"/>
      <c r="W77" s="179"/>
      <c r="X77" s="179"/>
      <c r="Y77" s="29"/>
      <c r="Z77" s="179"/>
      <c r="AA77" s="179"/>
      <c r="AB77" s="252"/>
      <c r="AC77" s="252"/>
      <c r="AD77" s="252"/>
      <c r="AE77" s="252"/>
      <c r="AF77" s="252"/>
      <c r="AG77" s="252"/>
      <c r="AH77" s="252"/>
      <c r="AI77" s="252"/>
      <c r="AJ77" s="252"/>
      <c r="AK77" s="179"/>
      <c r="AL77" s="179"/>
    </row>
    <row r="78" spans="1:38" ht="12.75">
      <c r="A78" s="185"/>
      <c r="B78" s="191"/>
      <c r="C78" s="179"/>
      <c r="D78" s="29"/>
      <c r="E78" s="179"/>
      <c r="F78" s="179"/>
      <c r="G78" s="29"/>
      <c r="H78" s="179"/>
      <c r="I78" s="179"/>
      <c r="J78" s="29"/>
      <c r="K78" s="179"/>
      <c r="L78" s="179"/>
      <c r="M78" s="29"/>
      <c r="N78" s="179"/>
      <c r="O78" s="179"/>
      <c r="P78" s="29"/>
      <c r="Q78" s="179"/>
      <c r="R78" s="179"/>
      <c r="S78" s="29"/>
      <c r="T78" s="179"/>
      <c r="U78" s="179"/>
      <c r="V78" s="29"/>
      <c r="W78" s="179"/>
      <c r="X78" s="179"/>
      <c r="Y78" s="29"/>
      <c r="Z78" s="179"/>
      <c r="AA78" s="179"/>
      <c r="AB78" s="252"/>
      <c r="AC78" s="252"/>
      <c r="AD78" s="252"/>
      <c r="AE78" s="252"/>
      <c r="AF78" s="252"/>
      <c r="AG78" s="252"/>
      <c r="AH78" s="252"/>
      <c r="AI78" s="252"/>
      <c r="AJ78" s="252"/>
      <c r="AK78" s="179"/>
      <c r="AL78" s="179"/>
    </row>
    <row r="79" spans="1:38" ht="12.75">
      <c r="A79" s="185"/>
      <c r="B79" s="191"/>
      <c r="C79" s="179"/>
      <c r="D79" s="29"/>
      <c r="E79" s="179"/>
      <c r="F79" s="179"/>
      <c r="G79" s="29"/>
      <c r="H79" s="179"/>
      <c r="I79" s="179"/>
      <c r="J79" s="29"/>
      <c r="K79" s="179"/>
      <c r="L79" s="179"/>
      <c r="M79" s="29"/>
      <c r="N79" s="179"/>
      <c r="O79" s="179"/>
      <c r="P79" s="29"/>
      <c r="Q79" s="179"/>
      <c r="R79" s="179"/>
      <c r="S79" s="29"/>
      <c r="T79" s="179"/>
      <c r="U79" s="179"/>
      <c r="V79" s="29"/>
      <c r="W79" s="179"/>
      <c r="X79" s="179"/>
      <c r="Y79" s="29"/>
      <c r="Z79" s="179"/>
      <c r="AA79" s="179"/>
      <c r="AB79" s="252"/>
      <c r="AC79" s="252"/>
      <c r="AD79" s="252"/>
      <c r="AE79" s="252"/>
      <c r="AF79" s="252"/>
      <c r="AG79" s="252"/>
      <c r="AH79" s="252"/>
      <c r="AI79" s="252"/>
      <c r="AJ79" s="252"/>
      <c r="AK79" s="179"/>
      <c r="AL79" s="179"/>
    </row>
    <row r="80" spans="1:38" ht="12.75">
      <c r="A80" s="185"/>
      <c r="B80" s="191"/>
      <c r="C80" s="179"/>
      <c r="D80" s="29"/>
      <c r="E80" s="179"/>
      <c r="F80" s="179"/>
      <c r="G80" s="29"/>
      <c r="H80" s="179"/>
      <c r="I80" s="179"/>
      <c r="J80" s="29"/>
      <c r="K80" s="179"/>
      <c r="L80" s="179"/>
      <c r="M80" s="29"/>
      <c r="N80" s="179"/>
      <c r="O80" s="179"/>
      <c r="P80" s="29"/>
      <c r="Q80" s="179"/>
      <c r="R80" s="179"/>
      <c r="S80" s="29"/>
      <c r="T80" s="179"/>
      <c r="U80" s="179"/>
      <c r="V80" s="29"/>
      <c r="W80" s="179"/>
      <c r="X80" s="179"/>
      <c r="Y80" s="29"/>
      <c r="Z80" s="179"/>
      <c r="AA80" s="179"/>
      <c r="AB80" s="252"/>
      <c r="AC80" s="252"/>
      <c r="AD80" s="252"/>
      <c r="AE80" s="252"/>
      <c r="AF80" s="252"/>
      <c r="AG80" s="252"/>
      <c r="AH80" s="252"/>
      <c r="AI80" s="252"/>
      <c r="AJ80" s="252"/>
      <c r="AK80" s="179"/>
      <c r="AL80" s="179"/>
    </row>
    <row r="81" spans="1:38" ht="12.75">
      <c r="A81" s="185"/>
      <c r="B81" s="191"/>
      <c r="C81" s="179"/>
      <c r="D81" s="29"/>
      <c r="E81" s="179"/>
      <c r="F81" s="179"/>
      <c r="G81" s="29"/>
      <c r="H81" s="179"/>
      <c r="I81" s="179"/>
      <c r="J81" s="29"/>
      <c r="K81" s="179"/>
      <c r="L81" s="179"/>
      <c r="M81" s="29"/>
      <c r="N81" s="179"/>
      <c r="O81" s="179"/>
      <c r="P81" s="29"/>
      <c r="Q81" s="179"/>
      <c r="R81" s="179"/>
      <c r="S81" s="29"/>
      <c r="T81" s="179"/>
      <c r="U81" s="179"/>
      <c r="V81" s="29"/>
      <c r="W81" s="179"/>
      <c r="X81" s="179"/>
      <c r="Y81" s="29"/>
      <c r="Z81" s="179"/>
      <c r="AA81" s="179"/>
      <c r="AB81" s="252"/>
      <c r="AC81" s="252"/>
      <c r="AD81" s="252"/>
      <c r="AE81" s="252"/>
      <c r="AF81" s="252"/>
      <c r="AG81" s="252"/>
      <c r="AH81" s="252"/>
      <c r="AI81" s="252"/>
      <c r="AJ81" s="252"/>
      <c r="AK81" s="179"/>
      <c r="AL81" s="179"/>
    </row>
    <row r="82" spans="1:38" ht="12.75">
      <c r="A82" s="185"/>
      <c r="B82" s="191"/>
      <c r="C82" s="179"/>
      <c r="D82" s="29"/>
      <c r="E82" s="179"/>
      <c r="F82" s="179"/>
      <c r="G82" s="29"/>
      <c r="H82" s="179"/>
      <c r="I82" s="179"/>
      <c r="J82" s="29"/>
      <c r="K82" s="179"/>
      <c r="L82" s="179"/>
      <c r="M82" s="29"/>
      <c r="N82" s="179"/>
      <c r="O82" s="179"/>
      <c r="P82" s="29"/>
      <c r="Q82" s="179"/>
      <c r="R82" s="179"/>
      <c r="S82" s="29"/>
      <c r="T82" s="179"/>
      <c r="U82" s="179"/>
      <c r="V82" s="29"/>
      <c r="W82" s="179"/>
      <c r="X82" s="179"/>
      <c r="Y82" s="29"/>
      <c r="Z82" s="179"/>
      <c r="AA82" s="179"/>
      <c r="AB82" s="252"/>
      <c r="AC82" s="252"/>
      <c r="AD82" s="252"/>
      <c r="AE82" s="252"/>
      <c r="AF82" s="252"/>
      <c r="AG82" s="252"/>
      <c r="AH82" s="252"/>
      <c r="AI82" s="252"/>
      <c r="AJ82" s="252"/>
      <c r="AK82" s="179"/>
      <c r="AL82" s="179"/>
    </row>
    <row r="83" spans="1:38" ht="12.75">
      <c r="A83" s="185"/>
      <c r="B83" s="191"/>
      <c r="C83" s="179"/>
      <c r="D83" s="29"/>
      <c r="E83" s="179"/>
      <c r="F83" s="179"/>
      <c r="G83" s="29"/>
      <c r="H83" s="179"/>
      <c r="I83" s="179"/>
      <c r="J83" s="29"/>
      <c r="K83" s="179"/>
      <c r="L83" s="179"/>
      <c r="M83" s="29"/>
      <c r="N83" s="179"/>
      <c r="O83" s="179"/>
      <c r="P83" s="29"/>
      <c r="Q83" s="179"/>
      <c r="R83" s="179"/>
      <c r="S83" s="29"/>
      <c r="T83" s="179"/>
      <c r="U83" s="179"/>
      <c r="V83" s="29"/>
      <c r="W83" s="179"/>
      <c r="X83" s="179"/>
      <c r="Y83" s="29"/>
      <c r="Z83" s="179"/>
      <c r="AA83" s="179"/>
      <c r="AB83" s="252"/>
      <c r="AC83" s="252"/>
      <c r="AD83" s="252"/>
      <c r="AE83" s="252"/>
      <c r="AF83" s="252"/>
      <c r="AG83" s="252"/>
      <c r="AH83" s="252"/>
      <c r="AI83" s="252"/>
      <c r="AJ83" s="252"/>
      <c r="AK83" s="179"/>
      <c r="AL83" s="179"/>
    </row>
    <row r="84" spans="1:38" ht="12.75">
      <c r="A84" s="185"/>
      <c r="B84" s="191"/>
      <c r="C84" s="179"/>
      <c r="D84" s="29"/>
      <c r="E84" s="179"/>
      <c r="F84" s="179"/>
      <c r="G84" s="29"/>
      <c r="H84" s="179"/>
      <c r="I84" s="179"/>
      <c r="J84" s="29"/>
      <c r="K84" s="179"/>
      <c r="L84" s="179"/>
      <c r="M84" s="29"/>
      <c r="N84" s="179"/>
      <c r="O84" s="179"/>
      <c r="P84" s="29"/>
      <c r="Q84" s="179"/>
      <c r="R84" s="179"/>
      <c r="S84" s="29"/>
      <c r="T84" s="179"/>
      <c r="U84" s="179"/>
      <c r="V84" s="29"/>
      <c r="W84" s="179"/>
      <c r="X84" s="179"/>
      <c r="Y84" s="29"/>
      <c r="Z84" s="179"/>
      <c r="AA84" s="179"/>
      <c r="AB84" s="252"/>
      <c r="AC84" s="252"/>
      <c r="AD84" s="252"/>
      <c r="AE84" s="252"/>
      <c r="AF84" s="252"/>
      <c r="AG84" s="252"/>
      <c r="AH84" s="252"/>
      <c r="AI84" s="252"/>
      <c r="AJ84" s="252"/>
      <c r="AK84" s="179"/>
      <c r="AL84" s="179"/>
    </row>
    <row r="85" spans="1:38" ht="12.75">
      <c r="A85" s="185"/>
      <c r="B85" s="191"/>
      <c r="C85" s="179"/>
      <c r="D85" s="29"/>
      <c r="E85" s="179"/>
      <c r="F85" s="179"/>
      <c r="G85" s="29"/>
      <c r="H85" s="179"/>
      <c r="I85" s="179"/>
      <c r="J85" s="29"/>
      <c r="K85" s="179"/>
      <c r="L85" s="179"/>
      <c r="M85" s="29"/>
      <c r="N85" s="179"/>
      <c r="O85" s="179"/>
      <c r="P85" s="29"/>
      <c r="Q85" s="179"/>
      <c r="R85" s="179"/>
      <c r="S85" s="29"/>
      <c r="T85" s="179"/>
      <c r="U85" s="179"/>
      <c r="V85" s="29"/>
      <c r="W85" s="179"/>
      <c r="X85" s="179"/>
      <c r="Y85" s="29"/>
      <c r="Z85" s="179"/>
      <c r="AA85" s="179"/>
      <c r="AB85" s="252"/>
      <c r="AC85" s="252"/>
      <c r="AD85" s="252"/>
      <c r="AE85" s="252"/>
      <c r="AF85" s="252"/>
      <c r="AG85" s="252"/>
      <c r="AH85" s="252"/>
      <c r="AI85" s="252"/>
      <c r="AJ85" s="252"/>
      <c r="AK85" s="179"/>
      <c r="AL85" s="179"/>
    </row>
    <row r="86" spans="1:38" ht="12.75">
      <c r="A86" s="185"/>
      <c r="B86" s="191"/>
      <c r="C86" s="179"/>
      <c r="D86" s="29"/>
      <c r="E86" s="179"/>
      <c r="F86" s="179"/>
      <c r="G86" s="29"/>
      <c r="H86" s="179"/>
      <c r="I86" s="179"/>
      <c r="J86" s="29"/>
      <c r="K86" s="179"/>
      <c r="L86" s="179"/>
      <c r="M86" s="29"/>
      <c r="N86" s="179"/>
      <c r="O86" s="179"/>
      <c r="P86" s="29"/>
      <c r="Q86" s="179"/>
      <c r="R86" s="179"/>
      <c r="S86" s="29"/>
      <c r="T86" s="179"/>
      <c r="U86" s="179"/>
      <c r="V86" s="29"/>
      <c r="W86" s="179"/>
      <c r="X86" s="179"/>
      <c r="Y86" s="29"/>
      <c r="Z86" s="179"/>
      <c r="AA86" s="179"/>
      <c r="AB86" s="252"/>
      <c r="AC86" s="252"/>
      <c r="AD86" s="252"/>
      <c r="AE86" s="252"/>
      <c r="AF86" s="252"/>
      <c r="AG86" s="252"/>
      <c r="AH86" s="252"/>
      <c r="AI86" s="252"/>
      <c r="AJ86" s="252"/>
      <c r="AK86" s="179"/>
      <c r="AL86" s="179"/>
    </row>
    <row r="87" spans="1:38" ht="12.75">
      <c r="A87" s="185"/>
      <c r="B87" s="191"/>
      <c r="C87" s="179"/>
      <c r="D87" s="29"/>
      <c r="E87" s="179"/>
      <c r="F87" s="179"/>
      <c r="G87" s="29"/>
      <c r="H87" s="179"/>
      <c r="I87" s="179"/>
      <c r="J87" s="29"/>
      <c r="K87" s="179"/>
      <c r="L87" s="179"/>
      <c r="M87" s="29"/>
      <c r="N87" s="179"/>
      <c r="O87" s="179"/>
      <c r="P87" s="29"/>
      <c r="Q87" s="179"/>
      <c r="R87" s="179"/>
      <c r="S87" s="29"/>
      <c r="T87" s="179"/>
      <c r="U87" s="179"/>
      <c r="V87" s="29"/>
      <c r="W87" s="179"/>
      <c r="X87" s="179"/>
      <c r="Y87" s="29"/>
      <c r="Z87" s="179"/>
      <c r="AA87" s="179"/>
      <c r="AB87" s="252"/>
      <c r="AC87" s="252"/>
      <c r="AD87" s="252"/>
      <c r="AE87" s="252"/>
      <c r="AF87" s="252"/>
      <c r="AG87" s="252"/>
      <c r="AH87" s="252"/>
      <c r="AI87" s="252"/>
      <c r="AJ87" s="252"/>
      <c r="AK87" s="179"/>
      <c r="AL87" s="179"/>
    </row>
    <row r="88" spans="1:38" ht="12.75">
      <c r="A88" s="185"/>
      <c r="B88" s="191"/>
      <c r="C88" s="179"/>
      <c r="D88" s="29"/>
      <c r="E88" s="179"/>
      <c r="F88" s="179"/>
      <c r="G88" s="29"/>
      <c r="H88" s="179"/>
      <c r="I88" s="179"/>
      <c r="J88" s="29"/>
      <c r="K88" s="179"/>
      <c r="L88" s="179"/>
      <c r="M88" s="29"/>
      <c r="N88" s="179"/>
      <c r="O88" s="179"/>
      <c r="P88" s="29"/>
      <c r="Q88" s="179"/>
      <c r="R88" s="179"/>
      <c r="S88" s="29"/>
      <c r="T88" s="179"/>
      <c r="U88" s="179"/>
      <c r="V88" s="29"/>
      <c r="W88" s="179"/>
      <c r="X88" s="179"/>
      <c r="Y88" s="29"/>
      <c r="Z88" s="179"/>
      <c r="AA88" s="179"/>
      <c r="AB88" s="252"/>
      <c r="AC88" s="252"/>
      <c r="AD88" s="252"/>
      <c r="AE88" s="252"/>
      <c r="AF88" s="252"/>
      <c r="AG88" s="252"/>
      <c r="AH88" s="252"/>
      <c r="AI88" s="252"/>
      <c r="AJ88" s="252"/>
      <c r="AK88" s="179"/>
      <c r="AL88" s="179"/>
    </row>
    <row r="89" spans="1:38" ht="12.75">
      <c r="A89" s="185"/>
      <c r="B89" s="191"/>
      <c r="C89" s="179"/>
      <c r="D89" s="29"/>
      <c r="E89" s="179"/>
      <c r="F89" s="179"/>
      <c r="G89" s="29"/>
      <c r="H89" s="179"/>
      <c r="I89" s="179"/>
      <c r="J89" s="29"/>
      <c r="K89" s="179"/>
      <c r="L89" s="179"/>
      <c r="M89" s="29"/>
      <c r="N89" s="179"/>
      <c r="O89" s="179"/>
      <c r="P89" s="29"/>
      <c r="Q89" s="179"/>
      <c r="R89" s="179"/>
      <c r="S89" s="29"/>
      <c r="T89" s="179"/>
      <c r="U89" s="179"/>
      <c r="V89" s="29"/>
      <c r="W89" s="179"/>
      <c r="X89" s="179"/>
      <c r="Y89" s="29"/>
      <c r="Z89" s="179"/>
      <c r="AA89" s="179"/>
      <c r="AB89" s="252"/>
      <c r="AC89" s="252"/>
      <c r="AD89" s="252"/>
      <c r="AE89" s="252"/>
      <c r="AF89" s="252"/>
      <c r="AG89" s="252"/>
      <c r="AH89" s="252"/>
      <c r="AI89" s="252"/>
      <c r="AJ89" s="252"/>
      <c r="AK89" s="179"/>
      <c r="AL89" s="179"/>
    </row>
    <row r="90" spans="1:38" ht="12.75">
      <c r="A90" s="185"/>
      <c r="B90" s="191"/>
      <c r="C90" s="179"/>
      <c r="D90" s="29"/>
      <c r="E90" s="179"/>
      <c r="F90" s="179"/>
      <c r="G90" s="29"/>
      <c r="H90" s="179"/>
      <c r="I90" s="179"/>
      <c r="J90" s="29"/>
      <c r="K90" s="179"/>
      <c r="L90" s="179"/>
      <c r="M90" s="29"/>
      <c r="N90" s="179"/>
      <c r="O90" s="179"/>
      <c r="P90" s="29"/>
      <c r="Q90" s="179"/>
      <c r="R90" s="179"/>
      <c r="S90" s="29"/>
      <c r="T90" s="179"/>
      <c r="U90" s="179"/>
      <c r="V90" s="29"/>
      <c r="W90" s="179"/>
      <c r="X90" s="179"/>
      <c r="Y90" s="29"/>
      <c r="Z90" s="179"/>
      <c r="AA90" s="179"/>
      <c r="AB90" s="252"/>
      <c r="AC90" s="252"/>
      <c r="AD90" s="252"/>
      <c r="AE90" s="252"/>
      <c r="AF90" s="252"/>
      <c r="AG90" s="252"/>
      <c r="AH90" s="252"/>
      <c r="AI90" s="252"/>
      <c r="AJ90" s="252"/>
      <c r="AK90" s="179"/>
      <c r="AL90" s="179"/>
    </row>
    <row r="91" spans="1:38" ht="12.75">
      <c r="A91" s="185"/>
      <c r="B91" s="191"/>
      <c r="C91" s="179"/>
      <c r="D91" s="29"/>
      <c r="E91" s="179"/>
      <c r="F91" s="179"/>
      <c r="G91" s="29"/>
      <c r="H91" s="179"/>
      <c r="I91" s="179"/>
      <c r="J91" s="29"/>
      <c r="K91" s="179"/>
      <c r="L91" s="179"/>
      <c r="M91" s="29"/>
      <c r="N91" s="179"/>
      <c r="O91" s="179"/>
      <c r="P91" s="29"/>
      <c r="Q91" s="179"/>
      <c r="R91" s="179"/>
      <c r="S91" s="29"/>
      <c r="T91" s="179"/>
      <c r="U91" s="179"/>
      <c r="V91" s="29"/>
      <c r="W91" s="179"/>
      <c r="X91" s="179"/>
      <c r="Y91" s="29"/>
      <c r="Z91" s="179"/>
      <c r="AA91" s="179"/>
      <c r="AB91" s="252"/>
      <c r="AC91" s="252"/>
      <c r="AD91" s="252"/>
      <c r="AE91" s="252"/>
      <c r="AF91" s="252"/>
      <c r="AG91" s="252"/>
      <c r="AH91" s="252"/>
      <c r="AI91" s="252"/>
      <c r="AJ91" s="252"/>
      <c r="AK91" s="179"/>
      <c r="AL91" s="179"/>
    </row>
    <row r="92" spans="1:38" ht="12.75">
      <c r="A92" s="185"/>
      <c r="B92" s="191"/>
      <c r="C92" s="179"/>
      <c r="D92" s="29"/>
      <c r="E92" s="179"/>
      <c r="F92" s="179"/>
      <c r="G92" s="29"/>
      <c r="H92" s="179"/>
      <c r="I92" s="179"/>
      <c r="J92" s="29"/>
      <c r="K92" s="179"/>
      <c r="L92" s="179"/>
      <c r="M92" s="29"/>
      <c r="N92" s="179"/>
      <c r="O92" s="179"/>
      <c r="P92" s="29"/>
      <c r="Q92" s="179"/>
      <c r="R92" s="179"/>
      <c r="S92" s="29"/>
      <c r="T92" s="179"/>
      <c r="U92" s="179"/>
      <c r="V92" s="29"/>
      <c r="W92" s="179"/>
      <c r="X92" s="179"/>
      <c r="Y92" s="29"/>
      <c r="Z92" s="179"/>
      <c r="AA92" s="179"/>
      <c r="AB92" s="252"/>
      <c r="AC92" s="252"/>
      <c r="AD92" s="252"/>
      <c r="AE92" s="252"/>
      <c r="AF92" s="252"/>
      <c r="AG92" s="252"/>
      <c r="AH92" s="252"/>
      <c r="AI92" s="252"/>
      <c r="AJ92" s="252"/>
      <c r="AK92" s="179"/>
      <c r="AL92" s="179"/>
    </row>
    <row r="93" spans="1:38" ht="12.75">
      <c r="A93" s="185"/>
      <c r="B93" s="191"/>
      <c r="C93" s="179"/>
      <c r="D93" s="29"/>
      <c r="E93" s="179"/>
      <c r="F93" s="179"/>
      <c r="G93" s="29"/>
      <c r="H93" s="179"/>
      <c r="I93" s="179"/>
      <c r="J93" s="29"/>
      <c r="K93" s="179"/>
      <c r="L93" s="179"/>
      <c r="M93" s="29"/>
      <c r="N93" s="179"/>
      <c r="O93" s="179"/>
      <c r="P93" s="29"/>
      <c r="Q93" s="179"/>
      <c r="R93" s="179"/>
      <c r="S93" s="29"/>
      <c r="T93" s="179"/>
      <c r="U93" s="179"/>
      <c r="V93" s="29"/>
      <c r="W93" s="179"/>
      <c r="X93" s="179"/>
      <c r="Y93" s="29"/>
      <c r="Z93" s="179"/>
      <c r="AA93" s="179"/>
      <c r="AB93" s="252"/>
      <c r="AC93" s="252"/>
      <c r="AD93" s="252"/>
      <c r="AE93" s="252"/>
      <c r="AF93" s="252"/>
      <c r="AG93" s="252"/>
      <c r="AH93" s="252"/>
      <c r="AI93" s="252"/>
      <c r="AJ93" s="252"/>
      <c r="AK93" s="179"/>
      <c r="AL93" s="179"/>
    </row>
    <row r="94" spans="1:38" ht="12.75">
      <c r="A94" s="185"/>
      <c r="B94" s="191"/>
      <c r="C94" s="179"/>
      <c r="D94" s="29"/>
      <c r="E94" s="179"/>
      <c r="F94" s="179"/>
      <c r="G94" s="29"/>
      <c r="H94" s="179"/>
      <c r="I94" s="179"/>
      <c r="J94" s="29"/>
      <c r="K94" s="179"/>
      <c r="L94" s="179"/>
      <c r="M94" s="29"/>
      <c r="N94" s="179"/>
      <c r="O94" s="179"/>
      <c r="P94" s="29"/>
      <c r="Q94" s="179"/>
      <c r="R94" s="179"/>
      <c r="S94" s="29"/>
      <c r="T94" s="179"/>
      <c r="U94" s="179"/>
      <c r="V94" s="29"/>
      <c r="W94" s="179"/>
      <c r="X94" s="179"/>
      <c r="Y94" s="29"/>
      <c r="Z94" s="179"/>
      <c r="AA94" s="179"/>
      <c r="AB94" s="252"/>
      <c r="AC94" s="252"/>
      <c r="AD94" s="252"/>
      <c r="AE94" s="252"/>
      <c r="AF94" s="252"/>
      <c r="AG94" s="252"/>
      <c r="AH94" s="252"/>
      <c r="AI94" s="252"/>
      <c r="AJ94" s="252"/>
      <c r="AK94" s="179"/>
      <c r="AL94" s="179"/>
    </row>
    <row r="95" spans="1:38" ht="12.75">
      <c r="A95" s="185"/>
      <c r="B95" s="191"/>
      <c r="C95" s="179"/>
      <c r="D95" s="29"/>
      <c r="E95" s="179"/>
      <c r="F95" s="179"/>
      <c r="G95" s="29"/>
      <c r="H95" s="179"/>
      <c r="I95" s="179"/>
      <c r="J95" s="29"/>
      <c r="K95" s="179"/>
      <c r="L95" s="179"/>
      <c r="M95" s="29"/>
      <c r="N95" s="179"/>
      <c r="O95" s="179"/>
      <c r="P95" s="29"/>
      <c r="Q95" s="179"/>
      <c r="R95" s="179"/>
      <c r="S95" s="29"/>
      <c r="T95" s="179"/>
      <c r="U95" s="179"/>
      <c r="V95" s="29"/>
      <c r="W95" s="179"/>
      <c r="X95" s="179"/>
      <c r="Y95" s="29"/>
      <c r="Z95" s="179"/>
      <c r="AA95" s="179"/>
      <c r="AB95" s="252"/>
      <c r="AC95" s="252"/>
      <c r="AD95" s="252"/>
      <c r="AE95" s="252"/>
      <c r="AF95" s="252"/>
      <c r="AG95" s="252"/>
      <c r="AH95" s="252"/>
      <c r="AI95" s="252"/>
      <c r="AJ95" s="252"/>
      <c r="AK95" s="179"/>
      <c r="AL95" s="179"/>
    </row>
    <row r="96" spans="1:38" ht="12.75">
      <c r="A96" s="185"/>
      <c r="B96" s="191"/>
      <c r="C96" s="179"/>
      <c r="D96" s="29"/>
      <c r="E96" s="179"/>
      <c r="F96" s="179"/>
      <c r="G96" s="29"/>
      <c r="H96" s="179"/>
      <c r="I96" s="179"/>
      <c r="J96" s="29"/>
      <c r="K96" s="179"/>
      <c r="L96" s="179"/>
      <c r="M96" s="29"/>
      <c r="N96" s="179"/>
      <c r="O96" s="179"/>
      <c r="P96" s="29"/>
      <c r="Q96" s="179"/>
      <c r="R96" s="179"/>
      <c r="S96" s="29"/>
      <c r="T96" s="179"/>
      <c r="U96" s="179"/>
      <c r="V96" s="29"/>
      <c r="W96" s="179"/>
      <c r="X96" s="179"/>
      <c r="Y96" s="29"/>
      <c r="Z96" s="179"/>
      <c r="AA96" s="179"/>
      <c r="AB96" s="252"/>
      <c r="AC96" s="252"/>
      <c r="AD96" s="252"/>
      <c r="AE96" s="252"/>
      <c r="AF96" s="252"/>
      <c r="AG96" s="252"/>
      <c r="AH96" s="252"/>
      <c r="AI96" s="252"/>
      <c r="AJ96" s="252"/>
      <c r="AK96" s="179"/>
      <c r="AL96" s="179"/>
    </row>
    <row r="97" spans="1:38" ht="12.75">
      <c r="A97" s="185"/>
      <c r="B97" s="191"/>
      <c r="C97" s="179"/>
      <c r="D97" s="29"/>
      <c r="E97" s="179"/>
      <c r="F97" s="179"/>
      <c r="G97" s="29"/>
      <c r="H97" s="179"/>
      <c r="I97" s="179"/>
      <c r="J97" s="29"/>
      <c r="K97" s="179"/>
      <c r="L97" s="179"/>
      <c r="M97" s="29"/>
      <c r="N97" s="179"/>
      <c r="O97" s="179"/>
      <c r="P97" s="29"/>
      <c r="Q97" s="179"/>
      <c r="R97" s="179"/>
      <c r="S97" s="29"/>
      <c r="T97" s="179"/>
      <c r="U97" s="179"/>
      <c r="V97" s="29"/>
      <c r="W97" s="179"/>
      <c r="X97" s="179"/>
      <c r="Y97" s="29"/>
      <c r="Z97" s="179"/>
      <c r="AA97" s="179"/>
      <c r="AB97" s="252"/>
      <c r="AC97" s="252"/>
      <c r="AD97" s="252"/>
      <c r="AE97" s="252"/>
      <c r="AF97" s="252"/>
      <c r="AG97" s="252"/>
      <c r="AH97" s="252"/>
      <c r="AI97" s="252"/>
      <c r="AJ97" s="252"/>
      <c r="AK97" s="179"/>
      <c r="AL97" s="179"/>
    </row>
    <row r="98" spans="1:38" ht="12.75">
      <c r="A98" s="185"/>
      <c r="B98" s="191"/>
      <c r="C98" s="179"/>
      <c r="D98" s="29"/>
      <c r="E98" s="179"/>
      <c r="F98" s="179"/>
      <c r="G98" s="29"/>
      <c r="H98" s="179"/>
      <c r="I98" s="179"/>
      <c r="J98" s="29"/>
      <c r="K98" s="179"/>
      <c r="L98" s="179"/>
      <c r="M98" s="29"/>
      <c r="N98" s="179"/>
      <c r="O98" s="179"/>
      <c r="P98" s="29"/>
      <c r="Q98" s="179"/>
      <c r="R98" s="179"/>
      <c r="S98" s="29"/>
      <c r="T98" s="179"/>
      <c r="U98" s="179"/>
      <c r="V98" s="29"/>
      <c r="W98" s="179"/>
      <c r="X98" s="179"/>
      <c r="Y98" s="29"/>
      <c r="Z98" s="179"/>
      <c r="AA98" s="179"/>
      <c r="AB98" s="252"/>
      <c r="AC98" s="252"/>
      <c r="AD98" s="252"/>
      <c r="AE98" s="252"/>
      <c r="AF98" s="252"/>
      <c r="AG98" s="252"/>
      <c r="AH98" s="252"/>
      <c r="AI98" s="252"/>
      <c r="AJ98" s="252"/>
      <c r="AK98" s="179"/>
      <c r="AL98" s="179"/>
    </row>
    <row r="99" spans="1:38" ht="12.75">
      <c r="A99" s="185"/>
      <c r="B99" s="191"/>
      <c r="C99" s="179"/>
      <c r="D99" s="29"/>
      <c r="E99" s="179"/>
      <c r="F99" s="179"/>
      <c r="G99" s="29"/>
      <c r="H99" s="179"/>
      <c r="I99" s="179"/>
      <c r="J99" s="29"/>
      <c r="K99" s="179"/>
      <c r="L99" s="179"/>
      <c r="M99" s="29"/>
      <c r="N99" s="179"/>
      <c r="O99" s="179"/>
      <c r="P99" s="29"/>
      <c r="Q99" s="179"/>
      <c r="R99" s="179"/>
      <c r="S99" s="29"/>
      <c r="T99" s="179"/>
      <c r="U99" s="179"/>
      <c r="V99" s="29"/>
      <c r="W99" s="179"/>
      <c r="X99" s="179"/>
      <c r="Y99" s="29"/>
      <c r="Z99" s="179"/>
      <c r="AA99" s="179"/>
      <c r="AB99" s="252"/>
      <c r="AC99" s="252"/>
      <c r="AD99" s="252"/>
      <c r="AE99" s="252"/>
      <c r="AF99" s="252"/>
      <c r="AG99" s="252"/>
      <c r="AH99" s="252"/>
      <c r="AI99" s="252"/>
      <c r="AJ99" s="252"/>
      <c r="AK99" s="179"/>
      <c r="AL99" s="179"/>
    </row>
    <row r="100" spans="1:38" ht="12.75">
      <c r="A100" s="185"/>
      <c r="B100" s="191"/>
      <c r="C100" s="179"/>
      <c r="D100" s="29"/>
      <c r="E100" s="179"/>
      <c r="F100" s="179"/>
      <c r="G100" s="29"/>
      <c r="H100" s="179"/>
      <c r="I100" s="179"/>
      <c r="J100" s="29"/>
      <c r="K100" s="179"/>
      <c r="L100" s="179"/>
      <c r="M100" s="29"/>
      <c r="N100" s="179"/>
      <c r="O100" s="179"/>
      <c r="P100" s="29"/>
      <c r="Q100" s="179"/>
      <c r="R100" s="179"/>
      <c r="S100" s="29"/>
      <c r="T100" s="179"/>
      <c r="U100" s="179"/>
      <c r="V100" s="29"/>
      <c r="W100" s="179"/>
      <c r="X100" s="179"/>
      <c r="Y100" s="29"/>
      <c r="Z100" s="179"/>
      <c r="AA100" s="179"/>
      <c r="AB100" s="252"/>
      <c r="AC100" s="252"/>
      <c r="AD100" s="252"/>
      <c r="AE100" s="252"/>
      <c r="AF100" s="252"/>
      <c r="AG100" s="252"/>
      <c r="AH100" s="252"/>
      <c r="AI100" s="252"/>
      <c r="AJ100" s="252"/>
      <c r="AK100" s="179"/>
      <c r="AL100" s="179"/>
    </row>
  </sheetData>
  <sheetProtection/>
  <mergeCells count="41">
    <mergeCell ref="Y46:Z46"/>
    <mergeCell ref="Y47:Z47"/>
    <mergeCell ref="Y48:Z48"/>
    <mergeCell ref="M47:N47"/>
    <mergeCell ref="M48:N48"/>
    <mergeCell ref="P46:Q46"/>
    <mergeCell ref="D48:E48"/>
    <mergeCell ref="G46:H46"/>
    <mergeCell ref="G47:H47"/>
    <mergeCell ref="G48:H48"/>
    <mergeCell ref="P48:Q48"/>
    <mergeCell ref="J47:K47"/>
    <mergeCell ref="Y4:Z4"/>
    <mergeCell ref="Y3:Z3"/>
    <mergeCell ref="D5:Z5"/>
    <mergeCell ref="D46:E46"/>
    <mergeCell ref="M46:N46"/>
    <mergeCell ref="P47:Q47"/>
    <mergeCell ref="M4:N4"/>
    <mergeCell ref="S46:T46"/>
    <mergeCell ref="S47:T47"/>
    <mergeCell ref="D47:E47"/>
    <mergeCell ref="S3:T3"/>
    <mergeCell ref="J46:K46"/>
    <mergeCell ref="J48:K48"/>
    <mergeCell ref="J3:K3"/>
    <mergeCell ref="V4:W4"/>
    <mergeCell ref="V3:W3"/>
    <mergeCell ref="S48:T48"/>
    <mergeCell ref="V47:W47"/>
    <mergeCell ref="V48:W48"/>
    <mergeCell ref="D4:E4"/>
    <mergeCell ref="D3:E3"/>
    <mergeCell ref="G4:H4"/>
    <mergeCell ref="G3:H3"/>
    <mergeCell ref="J4:K4"/>
    <mergeCell ref="V46:W46"/>
    <mergeCell ref="M3:N3"/>
    <mergeCell ref="P4:Q4"/>
    <mergeCell ref="P3:Q3"/>
    <mergeCell ref="S4:T4"/>
  </mergeCells>
  <printOptions/>
  <pageMargins left="0.7" right="0.7" top="0.75" bottom="0.75" header="0.3" footer="0.3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 UCD VARIETY TRIAL</dc:title>
  <dc:subject>ALFALFA CULTIVAR TRIAL</dc:subject>
  <dc:creator>Dan Putnam</dc:creator>
  <cp:keywords/>
  <dc:description>ENTERED BY JON P. SANCHEZ ASSISTANT II, 752-4112</dc:description>
  <cp:lastModifiedBy>CHRISTOPHER DE BEN</cp:lastModifiedBy>
  <cp:lastPrinted>2017-11-02T21:52:25Z</cp:lastPrinted>
  <dcterms:created xsi:type="dcterms:W3CDTF">2003-07-18T20:12:41Z</dcterms:created>
  <dcterms:modified xsi:type="dcterms:W3CDTF">2017-11-02T22:15:14Z</dcterms:modified>
  <cp:category/>
  <cp:version/>
  <cp:contentType/>
  <cp:contentStatus/>
</cp:coreProperties>
</file>